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sta\Migration\Monthly Report\2020\February\Sam\"/>
    </mc:Choice>
  </mc:AlternateContent>
  <bookViews>
    <workbookView xWindow="0" yWindow="0" windowWidth="28800" windowHeight="12225" activeTab="5"/>
  </bookViews>
  <sheets>
    <sheet name="Table 1" sheetId="9" r:id="rId1"/>
    <sheet name="Table 2" sheetId="8" r:id="rId2"/>
    <sheet name="Table 3" sheetId="6" r:id="rId3"/>
    <sheet name="Table 4" sheetId="16" r:id="rId4"/>
    <sheet name="Table 5" sheetId="4" r:id="rId5"/>
    <sheet name="Table 6" sheetId="17" r:id="rId6"/>
  </sheets>
  <calcPr calcId="152511"/>
</workbook>
</file>

<file path=xl/calcChain.xml><?xml version="1.0" encoding="utf-8"?>
<calcChain xmlns="http://schemas.openxmlformats.org/spreadsheetml/2006/main">
  <c r="L83" i="9" l="1"/>
  <c r="K83" i="9"/>
  <c r="H84" i="9"/>
  <c r="E84" i="9"/>
  <c r="E5" i="17" l="1"/>
  <c r="D5" i="17"/>
  <c r="C5" i="17"/>
  <c r="B20" i="17"/>
  <c r="B19" i="17"/>
  <c r="H83" i="9"/>
  <c r="E83" i="9"/>
  <c r="J17" i="9"/>
  <c r="I17" i="9"/>
  <c r="K81" i="9"/>
  <c r="G17" i="9" l="1"/>
  <c r="F17" i="9"/>
  <c r="D17" i="9"/>
  <c r="C17" i="9"/>
  <c r="J16" i="9"/>
  <c r="I16" i="9"/>
  <c r="K68" i="9" l="1"/>
  <c r="G16" i="9"/>
  <c r="F16" i="9"/>
  <c r="H16" i="9" s="1"/>
  <c r="D16" i="9"/>
  <c r="C16" i="9"/>
  <c r="E16" i="9" s="1"/>
  <c r="B18" i="17" l="1"/>
  <c r="B17" i="17"/>
  <c r="B16" i="17"/>
  <c r="B15" i="17"/>
  <c r="B14" i="17"/>
  <c r="B13" i="17"/>
  <c r="B12" i="17"/>
  <c r="B11" i="17"/>
  <c r="B10" i="17"/>
  <c r="B9" i="17"/>
  <c r="B8" i="17"/>
  <c r="B7" i="17"/>
  <c r="B6" i="17"/>
  <c r="H81" i="9"/>
  <c r="L81" i="9" s="1"/>
  <c r="E81" i="9"/>
  <c r="K80" i="9"/>
  <c r="K79" i="9"/>
  <c r="K78" i="9"/>
  <c r="C27" i="16"/>
  <c r="C26" i="16"/>
  <c r="C25" i="16"/>
  <c r="C24" i="16"/>
  <c r="C23" i="16"/>
  <c r="C21" i="16"/>
  <c r="C20" i="16"/>
  <c r="C18" i="16"/>
  <c r="C17" i="16"/>
  <c r="C16" i="16"/>
  <c r="C15" i="16"/>
  <c r="C14" i="16"/>
  <c r="C12" i="16"/>
  <c r="C11" i="16"/>
  <c r="C10" i="16"/>
  <c r="C9" i="16"/>
  <c r="C8" i="16"/>
  <c r="C7" i="16"/>
  <c r="J6" i="16"/>
  <c r="J28" i="16" s="1"/>
  <c r="I6" i="16"/>
  <c r="H6" i="16"/>
  <c r="H28" i="16" s="1"/>
  <c r="G6" i="16"/>
  <c r="G28" i="16" s="1"/>
  <c r="F6" i="16"/>
  <c r="F28" i="16" s="1"/>
  <c r="E6" i="16"/>
  <c r="E28" i="16" s="1"/>
  <c r="D32" i="6"/>
  <c r="H79" i="9"/>
  <c r="L79" i="9" s="1"/>
  <c r="E79" i="9"/>
  <c r="K77" i="9"/>
  <c r="H80" i="9"/>
  <c r="L80" i="9" s="1"/>
  <c r="E80" i="9"/>
  <c r="K76" i="9"/>
  <c r="H78" i="9"/>
  <c r="L78" i="9" s="1"/>
  <c r="E78" i="9"/>
  <c r="K75" i="9"/>
  <c r="H77" i="9"/>
  <c r="L77" i="9"/>
  <c r="E77" i="9"/>
  <c r="K74" i="9"/>
  <c r="H76" i="9"/>
  <c r="L76" i="9"/>
  <c r="E76" i="9"/>
  <c r="K72" i="9"/>
  <c r="K73" i="9"/>
  <c r="E75" i="9"/>
  <c r="H75" i="9"/>
  <c r="H74" i="9"/>
  <c r="E74" i="9"/>
  <c r="K71" i="9"/>
  <c r="H73" i="9"/>
  <c r="L73" i="9" s="1"/>
  <c r="E73" i="9"/>
  <c r="K70" i="9"/>
  <c r="E72" i="9"/>
  <c r="H72" i="9"/>
  <c r="L72" i="9"/>
  <c r="H71" i="9"/>
  <c r="L71" i="9"/>
  <c r="E71" i="9"/>
  <c r="K67" i="9"/>
  <c r="H70" i="9"/>
  <c r="E70" i="9"/>
  <c r="K65" i="9"/>
  <c r="K66" i="9"/>
  <c r="H68" i="9"/>
  <c r="L68" i="9" s="1"/>
  <c r="E68" i="9"/>
  <c r="K64" i="9"/>
  <c r="K63" i="9"/>
  <c r="H67" i="9"/>
  <c r="E67" i="9"/>
  <c r="K61" i="9"/>
  <c r="K62" i="9"/>
  <c r="H66" i="9"/>
  <c r="E66" i="9"/>
  <c r="K60" i="9"/>
  <c r="K59" i="9"/>
  <c r="H65" i="9"/>
  <c r="L65" i="9"/>
  <c r="E65" i="9"/>
  <c r="K58" i="9"/>
  <c r="K57" i="9"/>
  <c r="H64" i="9"/>
  <c r="E64" i="9"/>
  <c r="H63" i="9"/>
  <c r="L63" i="9" s="1"/>
  <c r="E63" i="9"/>
  <c r="J15" i="9"/>
  <c r="I15" i="9"/>
  <c r="K54" i="9"/>
  <c r="L54" i="9" s="1"/>
  <c r="K55" i="9"/>
  <c r="H62" i="9"/>
  <c r="E62" i="9"/>
  <c r="K52" i="9"/>
  <c r="K53" i="9"/>
  <c r="H61" i="9"/>
  <c r="L61" i="9" s="1"/>
  <c r="E61" i="9"/>
  <c r="K50" i="9"/>
  <c r="K51" i="9"/>
  <c r="H60" i="9"/>
  <c r="L60" i="9" s="1"/>
  <c r="E60" i="9"/>
  <c r="H57" i="9"/>
  <c r="L57" i="9" s="1"/>
  <c r="H58" i="9"/>
  <c r="L58" i="9" s="1"/>
  <c r="E58" i="9"/>
  <c r="K48" i="9"/>
  <c r="K49" i="9"/>
  <c r="K45" i="9"/>
  <c r="K46" i="9"/>
  <c r="K47" i="9"/>
  <c r="K44" i="9"/>
  <c r="H59" i="9"/>
  <c r="E59" i="9"/>
  <c r="L32" i="9"/>
  <c r="L33" i="9"/>
  <c r="L35" i="9"/>
  <c r="L36" i="9"/>
  <c r="L40" i="9"/>
  <c r="L41" i="9"/>
  <c r="L42" i="9"/>
  <c r="F7" i="4"/>
  <c r="F6" i="4" s="1"/>
  <c r="D7" i="4"/>
  <c r="D6" i="4" s="1"/>
  <c r="L39" i="9"/>
  <c r="L37" i="9"/>
  <c r="L34" i="9"/>
  <c r="L31" i="9"/>
  <c r="E57" i="9"/>
  <c r="I28" i="16"/>
  <c r="B18" i="4"/>
  <c r="B17" i="4"/>
  <c r="B16" i="4"/>
  <c r="B13" i="4"/>
  <c r="B12" i="4"/>
  <c r="B11" i="4"/>
  <c r="B10" i="4"/>
  <c r="B9" i="4"/>
  <c r="B8" i="4"/>
  <c r="B7" i="4" s="1"/>
  <c r="G15" i="9"/>
  <c r="F15" i="9"/>
  <c r="H15" i="9" s="1"/>
  <c r="D15" i="9"/>
  <c r="C15" i="9"/>
  <c r="E15" i="9" s="1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H55" i="9"/>
  <c r="L55" i="9" s="1"/>
  <c r="E55" i="9"/>
  <c r="J14" i="9"/>
  <c r="I14" i="9"/>
  <c r="H53" i="9"/>
  <c r="L53" i="9" s="1"/>
  <c r="H52" i="9"/>
  <c r="E53" i="9"/>
  <c r="E52" i="9"/>
  <c r="H51" i="9"/>
  <c r="L51" i="9" s="1"/>
  <c r="E51" i="9"/>
  <c r="H50" i="9"/>
  <c r="L50" i="9" s="1"/>
  <c r="E50" i="9"/>
  <c r="K12" i="9"/>
  <c r="H49" i="9"/>
  <c r="L49" i="9" s="1"/>
  <c r="E49" i="9"/>
  <c r="H12" i="9"/>
  <c r="L12" i="9" s="1"/>
  <c r="E11" i="9"/>
  <c r="E12" i="9"/>
  <c r="E13" i="9"/>
  <c r="H48" i="9"/>
  <c r="E48" i="9"/>
  <c r="H47" i="9"/>
  <c r="E47" i="9"/>
  <c r="K11" i="9"/>
  <c r="K9" i="9"/>
  <c r="K8" i="9"/>
  <c r="K7" i="9"/>
  <c r="K6" i="9"/>
  <c r="K5" i="9"/>
  <c r="H11" i="9"/>
  <c r="H9" i="9"/>
  <c r="H8" i="9"/>
  <c r="L8" i="9" s="1"/>
  <c r="H7" i="9"/>
  <c r="H6" i="9"/>
  <c r="L6" i="9" s="1"/>
  <c r="H5" i="9"/>
  <c r="E9" i="9"/>
  <c r="E8" i="9"/>
  <c r="E7" i="9"/>
  <c r="E6" i="9"/>
  <c r="E5" i="9"/>
  <c r="E46" i="9"/>
  <c r="E45" i="9"/>
  <c r="E44" i="9"/>
  <c r="E29" i="9"/>
  <c r="E28" i="9"/>
  <c r="E27" i="9"/>
  <c r="E26" i="9"/>
  <c r="E25" i="9"/>
  <c r="E24" i="9"/>
  <c r="E23" i="9"/>
  <c r="E22" i="9"/>
  <c r="E21" i="9"/>
  <c r="E20" i="9"/>
  <c r="E19" i="9"/>
  <c r="H46" i="9"/>
  <c r="H45" i="9"/>
  <c r="L45" i="9" s="1"/>
  <c r="H44" i="9"/>
  <c r="L38" i="9"/>
  <c r="H29" i="9"/>
  <c r="H28" i="9"/>
  <c r="H27" i="9"/>
  <c r="H26" i="9"/>
  <c r="H25" i="9"/>
  <c r="H24" i="9"/>
  <c r="H23" i="9"/>
  <c r="H22" i="9"/>
  <c r="H21" i="9"/>
  <c r="H20" i="9"/>
  <c r="L20" i="9" s="1"/>
  <c r="H19" i="9"/>
  <c r="D14" i="9"/>
  <c r="F14" i="9"/>
  <c r="H14" i="9" s="1"/>
  <c r="G14" i="9"/>
  <c r="C14" i="9"/>
  <c r="E14" i="9" s="1"/>
  <c r="H13" i="9"/>
  <c r="K29" i="9"/>
  <c r="K28" i="9"/>
  <c r="K27" i="9"/>
  <c r="L27" i="9" s="1"/>
  <c r="K26" i="9"/>
  <c r="K25" i="9"/>
  <c r="L25" i="9" s="1"/>
  <c r="K24" i="9"/>
  <c r="K23" i="9"/>
  <c r="L23" i="9" s="1"/>
  <c r="K22" i="9"/>
  <c r="K21" i="9"/>
  <c r="K20" i="9"/>
  <c r="K19" i="9"/>
  <c r="L19" i="9" s="1"/>
  <c r="E10" i="9"/>
  <c r="H10" i="9"/>
  <c r="L10" i="9" s="1"/>
  <c r="K10" i="9"/>
  <c r="C9" i="4"/>
  <c r="C10" i="4"/>
  <c r="C12" i="4"/>
  <c r="C13" i="4"/>
  <c r="C11" i="4"/>
  <c r="C8" i="4"/>
  <c r="C16" i="4"/>
  <c r="C18" i="4"/>
  <c r="C17" i="4"/>
  <c r="K13" i="9"/>
  <c r="L52" i="9"/>
  <c r="L64" i="9"/>
  <c r="L44" i="9"/>
  <c r="C32" i="6"/>
  <c r="E32" i="6"/>
  <c r="F32" i="6" s="1"/>
  <c r="C22" i="16" l="1"/>
  <c r="L14" i="9"/>
  <c r="K14" i="9"/>
  <c r="L74" i="9"/>
  <c r="L59" i="9"/>
  <c r="L62" i="9"/>
  <c r="C13" i="16"/>
  <c r="E17" i="9"/>
  <c r="L46" i="9"/>
  <c r="K16" i="9"/>
  <c r="L16" i="9" s="1"/>
  <c r="L66" i="9"/>
  <c r="L67" i="9"/>
  <c r="L70" i="9"/>
  <c r="H17" i="9"/>
  <c r="K17" i="9"/>
  <c r="B5" i="17"/>
  <c r="B15" i="4"/>
  <c r="C6" i="16"/>
  <c r="C19" i="16"/>
  <c r="E33" i="6"/>
  <c r="C23" i="8"/>
  <c r="L22" i="9"/>
  <c r="L24" i="9"/>
  <c r="L26" i="9"/>
  <c r="L28" i="9"/>
  <c r="L17" i="9"/>
  <c r="L21" i="9"/>
  <c r="L29" i="9"/>
  <c r="L47" i="9"/>
  <c r="L48" i="9"/>
  <c r="K15" i="9"/>
  <c r="L15" i="9" s="1"/>
  <c r="L75" i="9"/>
  <c r="B6" i="4"/>
  <c r="E6" i="4" s="1"/>
  <c r="C33" i="6"/>
  <c r="D33" i="6"/>
  <c r="L13" i="9" l="1"/>
  <c r="C28" i="16"/>
  <c r="F29" i="16" s="1"/>
  <c r="E21" i="17"/>
  <c r="C21" i="17"/>
  <c r="D21" i="17"/>
  <c r="H29" i="16"/>
  <c r="D25" i="16"/>
  <c r="D14" i="16"/>
  <c r="I29" i="16"/>
  <c r="D8" i="16"/>
  <c r="D26" i="16"/>
  <c r="D23" i="16"/>
  <c r="D18" i="16"/>
  <c r="D7" i="16"/>
  <c r="D22" i="16"/>
  <c r="G29" i="16"/>
  <c r="D6" i="16"/>
  <c r="E7" i="4"/>
  <c r="C7" i="4"/>
  <c r="G7" i="4"/>
  <c r="J29" i="16"/>
  <c r="D19" i="16"/>
  <c r="D9" i="16"/>
  <c r="G6" i="4"/>
  <c r="C15" i="4"/>
  <c r="D15" i="16" l="1"/>
  <c r="E29" i="16"/>
  <c r="C29" i="16" s="1"/>
  <c r="D11" i="16"/>
  <c r="D13" i="16"/>
  <c r="D27" i="16"/>
  <c r="D17" i="16"/>
  <c r="D21" i="16"/>
  <c r="D10" i="16"/>
  <c r="D24" i="16"/>
  <c r="D16" i="16"/>
  <c r="D12" i="16"/>
  <c r="D20" i="16"/>
  <c r="B21" i="17"/>
  <c r="D28" i="16"/>
</calcChain>
</file>

<file path=xl/sharedStrings.xml><?xml version="1.0" encoding="utf-8"?>
<sst xmlns="http://schemas.openxmlformats.org/spreadsheetml/2006/main" count="275" uniqueCount="157">
  <si>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</si>
  <si>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</si>
  <si>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</si>
  <si>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</si>
  <si>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</si>
  <si>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</si>
  <si>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</si>
  <si>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</si>
  <si>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</si>
  <si>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</si>
  <si>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</si>
  <si>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</si>
  <si>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</si>
  <si>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</si>
  <si>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</si>
  <si>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</si>
  <si>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t>Scandinavia</t>
  </si>
  <si>
    <t>Benelux</t>
  </si>
  <si>
    <t>ASIA</t>
  </si>
  <si>
    <t xml:space="preserve">             </t>
  </si>
  <si>
    <t>Lady Naomi</t>
  </si>
  <si>
    <t>Korea</t>
  </si>
  <si>
    <t>2016</t>
  </si>
  <si>
    <t>Talofa Airways</t>
  </si>
  <si>
    <t>…</t>
  </si>
  <si>
    <t xml:space="preserve">       Ofisa o Fuainumera Fa'amauina</t>
  </si>
  <si>
    <r>
      <t>1 :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</si>
  <si>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>Piriota</t>
  </si>
  <si>
    <t>Ea</t>
  </si>
  <si>
    <t>Sami</t>
  </si>
  <si>
    <t>Aofaiga</t>
  </si>
  <si>
    <t>Aofaiga o Tagata Taunu'u Mai</t>
  </si>
  <si>
    <t>Tagata Asiasi Mai</t>
  </si>
  <si>
    <t>Aofaiga o Tagata Faimalaga Ese Atu</t>
  </si>
  <si>
    <t>Setema</t>
  </si>
  <si>
    <t>Oketopa</t>
  </si>
  <si>
    <t>Novema</t>
  </si>
  <si>
    <t>Tesema</t>
  </si>
  <si>
    <t>Ianuari</t>
  </si>
  <si>
    <t>Fepuari</t>
  </si>
  <si>
    <t>Mati</t>
  </si>
  <si>
    <t>Aperila</t>
  </si>
  <si>
    <t>Me</t>
  </si>
  <si>
    <t>Iuni</t>
  </si>
  <si>
    <t>Iulai</t>
  </si>
  <si>
    <t>Aukuso</t>
  </si>
  <si>
    <t>Tagata</t>
  </si>
  <si>
    <t>Femalagaa'i</t>
  </si>
  <si>
    <t>Tausaga</t>
  </si>
  <si>
    <r>
      <t xml:space="preserve">Tagata </t>
    </r>
    <r>
      <rPr>
        <b/>
        <sz val="9"/>
        <rFont val="Calibri"/>
        <family val="2"/>
      </rPr>
      <t>Ā</t>
    </r>
    <r>
      <rPr>
        <b/>
        <sz val="9"/>
        <rFont val="Bookman Old Style"/>
        <family val="1"/>
      </rPr>
      <t>fea Samoa</t>
    </r>
  </si>
  <si>
    <t>Tagatanu'u Toe Fo'i Mai</t>
  </si>
  <si>
    <t>Mafuaaga o le Faimalaga Mai</t>
  </si>
  <si>
    <t>Ali'i</t>
  </si>
  <si>
    <t>Tama'ita'i</t>
  </si>
  <si>
    <r>
      <t xml:space="preserve">                     1 :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</si>
  <si>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 xml:space="preserve">                     2 :   Eseese fuainumera ona o pasene </t>
  </si>
  <si>
    <t>Atunu'u e Nofomau Ai</t>
  </si>
  <si>
    <t>OSEANIA</t>
  </si>
  <si>
    <t>EUROPA</t>
  </si>
  <si>
    <t>AMERIKA</t>
  </si>
  <si>
    <t>ISI ATUNU'U</t>
  </si>
  <si>
    <t>AOFAIGA</t>
  </si>
  <si>
    <t xml:space="preserve">                            Ofisa o Fuainumera Fa'amauina</t>
  </si>
  <si>
    <t>Amerika Samoa</t>
  </si>
  <si>
    <t>Fiti</t>
  </si>
  <si>
    <t>Atu Kuki</t>
  </si>
  <si>
    <t>Niu Sila</t>
  </si>
  <si>
    <t>Ausetalia</t>
  </si>
  <si>
    <t>Isi Atunu'u o le Pasefika</t>
  </si>
  <si>
    <t>Isi Atunu'u o Europa</t>
  </si>
  <si>
    <t>Siamani</t>
  </si>
  <si>
    <t>Peretania</t>
  </si>
  <si>
    <t>Kanata</t>
  </si>
  <si>
    <t>Amerika</t>
  </si>
  <si>
    <t>Iapani</t>
  </si>
  <si>
    <t>Saina</t>
  </si>
  <si>
    <t>Isi Atunu'u o Asia</t>
  </si>
  <si>
    <t xml:space="preserve">Tulaga Tau Femalagaiga </t>
  </si>
  <si>
    <r>
      <t xml:space="preserve">Vaevaega I Pasene </t>
    </r>
    <r>
      <rPr>
        <b/>
        <vertAlign val="superscript"/>
        <sz val="9"/>
        <rFont val="Bookman Old Style"/>
        <family val="1"/>
      </rPr>
      <t>2</t>
    </r>
  </si>
  <si>
    <t>Mafuaaga o le Asiasi Mai</t>
  </si>
  <si>
    <r>
      <t xml:space="preserve">Pasene </t>
    </r>
    <r>
      <rPr>
        <b/>
        <vertAlign val="superscript"/>
        <sz val="9"/>
        <rFont val="Bookman Old Style"/>
        <family val="1"/>
      </rPr>
      <t>2</t>
    </r>
  </si>
  <si>
    <r>
      <t>Mal</t>
    </r>
    <r>
      <rPr>
        <b/>
        <sz val="9"/>
        <rFont val="Calibri"/>
        <family val="2"/>
      </rPr>
      <t>ō</t>
    </r>
    <r>
      <rPr>
        <b/>
        <sz val="9"/>
        <rFont val="Bookman Old Style"/>
        <family val="1"/>
      </rPr>
      <t>l</t>
    </r>
    <r>
      <rPr>
        <b/>
        <sz val="9"/>
        <rFont val="Calibri"/>
        <family val="2"/>
      </rPr>
      <t>ō</t>
    </r>
    <r>
      <rPr>
        <b/>
        <sz val="9"/>
        <rFont val="Bookman Old Style"/>
        <family val="1"/>
      </rPr>
      <t>/</t>
    </r>
  </si>
  <si>
    <r>
      <t>T</t>
    </r>
    <r>
      <rPr>
        <b/>
        <sz val="9"/>
        <rFont val="Calibri"/>
        <family val="2"/>
      </rPr>
      <t>ā</t>
    </r>
    <r>
      <rPr>
        <b/>
        <sz val="9"/>
        <rFont val="Bookman Old Style"/>
        <family val="1"/>
      </rPr>
      <t>fafao</t>
    </r>
  </si>
  <si>
    <t>Ta'aloga</t>
  </si>
  <si>
    <t>Isi</t>
  </si>
  <si>
    <t>Fonotaga</t>
  </si>
  <si>
    <t>Pisinisi/</t>
  </si>
  <si>
    <t>Asiasi I Aiga/</t>
  </si>
  <si>
    <t>Uo</t>
  </si>
  <si>
    <t xml:space="preserve">                      :    Sa amata mai ona tu'ueseina le vaega o Ta'aloga mai i le Mafuaaga o le Aisasi Mai ia Aukuso 2008</t>
  </si>
  <si>
    <t>Va'a</t>
  </si>
  <si>
    <t>EA</t>
  </si>
  <si>
    <t>Mafuaaga o le Taunu'u Mai</t>
  </si>
  <si>
    <r>
      <t>Pasene</t>
    </r>
    <r>
      <rPr>
        <b/>
        <vertAlign val="superscript"/>
        <sz val="9"/>
        <rFont val="Bookman Old Style"/>
        <family val="1"/>
      </rPr>
      <t xml:space="preserve"> 2</t>
    </r>
  </si>
  <si>
    <t>SAMI</t>
  </si>
  <si>
    <r>
      <t>Va'a Fail</t>
    </r>
    <r>
      <rPr>
        <sz val="8"/>
        <rFont val="Calibri"/>
        <family val="2"/>
      </rPr>
      <t>ā</t>
    </r>
  </si>
  <si>
    <t>Isi Va'alele</t>
  </si>
  <si>
    <t>Isi Va'aalalo</t>
  </si>
  <si>
    <t>Umi sa nonofo ai</t>
  </si>
  <si>
    <t>Nofoaga</t>
  </si>
  <si>
    <t>Faletalimalo</t>
  </si>
  <si>
    <t>Aiga/ Uo</t>
  </si>
  <si>
    <t>1 aso</t>
  </si>
  <si>
    <t>2 aso</t>
  </si>
  <si>
    <t>3 aso</t>
  </si>
  <si>
    <t>4 aso</t>
  </si>
  <si>
    <t>5 aso</t>
  </si>
  <si>
    <t>6 aso</t>
  </si>
  <si>
    <t>7 aso</t>
  </si>
  <si>
    <t>8-14 aso</t>
  </si>
  <si>
    <t>15-30 aso</t>
  </si>
  <si>
    <t>31-60 aso</t>
  </si>
  <si>
    <t>61-90 aso</t>
  </si>
  <si>
    <t>91-180 aso</t>
  </si>
  <si>
    <t>181-365 aso</t>
  </si>
  <si>
    <t>Ova atu ma le tausaga</t>
  </si>
  <si>
    <t xml:space="preserve">                    2 :   Eseese fuainumera ona o pasene </t>
  </si>
  <si>
    <r>
      <t xml:space="preserve">                    1 :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</si>
  <si>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r>
      <t xml:space="preserve">                    1 : 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</si>
  <si>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 xml:space="preserve">                    2 :    Eseese fuainumera ona o pasene </t>
  </si>
  <si>
    <t xml:space="preserve">                           (ii) O tagata asiasi mai e aofia ai tagatanu'u Samoa o lo'o nonofo ma aumau i atunu'u i fafo</t>
  </si>
  <si>
    <r>
      <t xml:space="preserve">                           (v) E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aofia ai tagata faimalaga mai i Va'a Meli</t>
    </r>
  </si>
  <si>
    <t>2017</t>
  </si>
  <si>
    <t>2018</t>
  </si>
  <si>
    <t xml:space="preserve">Ianuari </t>
  </si>
  <si>
    <t xml:space="preserve">                     … :   E le'i maua fa'amaumauga</t>
  </si>
  <si>
    <t>Aofaiga o Tagata Asiasi Mai</t>
  </si>
  <si>
    <r>
      <t xml:space="preserve">Vaevaega i Pasene </t>
    </r>
    <r>
      <rPr>
        <b/>
        <i/>
        <vertAlign val="superscript"/>
        <sz val="8"/>
        <rFont val="Bookman Old Style"/>
        <family val="1"/>
      </rPr>
      <t>2</t>
    </r>
  </si>
  <si>
    <t>Ea Niu Sila</t>
  </si>
  <si>
    <t>Tagata Nofo Fa'avaitaimi</t>
  </si>
  <si>
    <r>
      <t>VAEVAEGA I PASENE</t>
    </r>
    <r>
      <rPr>
        <b/>
        <vertAlign val="superscript"/>
        <sz val="8"/>
        <rFont val="Bookman Old Style"/>
        <family val="1"/>
      </rPr>
      <t>2</t>
    </r>
  </si>
  <si>
    <t xml:space="preserve">                               mai, ma tagataanu'u a isi atunu'u o lo'o faigaluega ma nonofo i Samoa. </t>
  </si>
  <si>
    <r>
      <t xml:space="preserve">       </t>
    </r>
    <r>
      <rPr>
        <b/>
        <sz val="9"/>
        <rFont val="Bookman Old Style"/>
        <family val="1"/>
      </rPr>
      <t>Nofo Silafia</t>
    </r>
    <r>
      <rPr>
        <sz val="9"/>
        <rFont val="Bookman Old Style"/>
        <family val="1"/>
      </rPr>
      <t>: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 xml:space="preserve">  (i)  O tagata asiasi mai e patino lea i tagata e asiasi mai i Samoa, e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aofia ai i latou toe fo'i</t>
    </r>
  </si>
  <si>
    <r>
      <t xml:space="preserve">                           (iii) </t>
    </r>
    <r>
      <rPr>
        <b/>
        <sz val="9"/>
        <rFont val="Bookman Old Style"/>
        <family val="1"/>
      </rPr>
      <t>Scandinavia:</t>
    </r>
    <r>
      <rPr>
        <sz val="9"/>
        <rFont val="Bookman Old Style"/>
        <family val="1"/>
      </rPr>
      <t xml:space="preserve">  e aofai ai atunu'u o Norway, Sweden, Finland and Denmark.</t>
    </r>
  </si>
  <si>
    <r>
      <t xml:space="preserve">                           (iv) </t>
    </r>
    <r>
      <rPr>
        <b/>
        <sz val="9"/>
        <rFont val="Bookman Old Style"/>
        <family val="1"/>
      </rPr>
      <t>Benelux:</t>
    </r>
    <r>
      <rPr>
        <sz val="9"/>
        <rFont val="Bookman Old Style"/>
        <family val="1"/>
      </rPr>
      <t xml:space="preserve"> e aofia ai atunu'u o Belgium, Netherlands and Luxembourg.</t>
    </r>
  </si>
  <si>
    <r>
      <t xml:space="preserve">     </t>
    </r>
    <r>
      <rPr>
        <b/>
        <sz val="9"/>
        <rFont val="Bookman Old Style"/>
        <family val="1"/>
      </rPr>
      <t>Nofo Silafia</t>
    </r>
    <r>
      <rPr>
        <sz val="9"/>
        <rFont val="Bookman Old Style"/>
        <family val="1"/>
      </rPr>
      <t xml:space="preserve">:   O le Aofaiga o Tagata Asiasi Mai o lo'o aofia ai ma Tagata sa </t>
    </r>
    <r>
      <rPr>
        <sz val="9"/>
        <rFont val="Calibri"/>
        <family val="2"/>
      </rPr>
      <t>Ā</t>
    </r>
    <r>
      <rPr>
        <sz val="9"/>
        <rFont val="Bookman Old Style"/>
        <family val="1"/>
      </rPr>
      <t>fea Samoa</t>
    </r>
  </si>
  <si>
    <r>
      <t xml:space="preserve">      </t>
    </r>
    <r>
      <rPr>
        <b/>
        <sz val="9"/>
        <rFont val="Bookman Old Style"/>
        <family val="1"/>
      </rPr>
      <t xml:space="preserve"> Nofo Silafia</t>
    </r>
    <r>
      <rPr>
        <sz val="9"/>
        <rFont val="Bookman Old Style"/>
        <family val="1"/>
      </rPr>
      <t>:   O le Aofaiga o Tagata Asiasi Mai o lo'o aofia ai ma Tagata sa Āfea Samoa</t>
    </r>
  </si>
  <si>
    <r>
      <t xml:space="preserve">      </t>
    </r>
    <r>
      <rPr>
        <b/>
        <sz val="9"/>
        <rFont val="Bookman Old Style"/>
        <family val="1"/>
      </rPr>
      <t>Nofo Silafia</t>
    </r>
    <r>
      <rPr>
        <sz val="9"/>
        <rFont val="Bookman Old Style"/>
        <family val="1"/>
      </rPr>
      <t>:    O le Aofaiga o Tagata Asiasi Mai e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o aofia ai ma Tagata sa Āfea Samoa</t>
    </r>
  </si>
  <si>
    <t>21,129</t>
  </si>
  <si>
    <t>464</t>
  </si>
  <si>
    <t>E le'i Fa'ailoa Mai</t>
  </si>
  <si>
    <r>
      <t>Pusa 1: Aofaiga o Tagata Taunu'u Mai ma Faimalaga Ese Atu Fa'ale Masina ma Tagata Femalagaa'i, 2009 - 2020</t>
    </r>
    <r>
      <rPr>
        <u/>
        <vertAlign val="superscript"/>
        <sz val="10"/>
        <rFont val="Bookman Old Style"/>
        <family val="1"/>
      </rPr>
      <t>1</t>
    </r>
  </si>
  <si>
    <t>2019</t>
  </si>
  <si>
    <t xml:space="preserve">                           ma le Ofisa o Fuainumera Fa'amauina</t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</si>
  <si>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Tiute ma Tupe Maua ma le</t>
    </r>
  </si>
  <si>
    <r>
      <t xml:space="preserve">Pusa 2: Aofaiga o Tagata Taunu'u Mai i Tausaga, Mafuaaga o le Faimalaga Mai ma le Ituaiga, Fepuari 2020 </t>
    </r>
    <r>
      <rPr>
        <u/>
        <vertAlign val="superscript"/>
        <sz val="10"/>
        <rFont val="Bookman Old Style"/>
        <family val="1"/>
      </rPr>
      <t>1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</si>
  <si>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Tiute ma Tupe Maua ma le Ofisa o Fuainumera Fa'amauina</t>
    </r>
  </si>
  <si>
    <r>
      <t xml:space="preserve">Pusa 3: Atunu'u e Nofomau Ai ma le Tulaga Tau Femalagaiga mo Tagata Asiasi Mai, Fepuari 2020 </t>
    </r>
    <r>
      <rPr>
        <u/>
        <vertAlign val="superscript"/>
        <sz val="10"/>
        <rFont val="Bookman Old Style"/>
        <family val="1"/>
      </rPr>
      <t>1</t>
    </r>
  </si>
  <si>
    <r>
      <t>Pusa 4: Atunu'u e Nofomau Ai ma le Mafuaaga o le Asiasi Mai o Tagata Asiasi Mai, Fepuari 2020</t>
    </r>
    <r>
      <rPr>
        <u/>
        <vertAlign val="superscript"/>
        <sz val="10"/>
        <rFont val="Bookman Old Style"/>
        <family val="1"/>
      </rPr>
      <t xml:space="preserve"> 1</t>
    </r>
  </si>
  <si>
    <r>
      <rPr>
        <b/>
        <sz val="9"/>
        <rFont val="Bookman Old Style"/>
        <family val="1"/>
      </rPr>
      <t>Fa'amaumauga:</t>
    </r>
    <r>
      <rPr>
        <sz val="9"/>
        <rFont val="Bookman Old Style"/>
        <family val="1"/>
      </rPr>
      <t xml:space="preserve">   Ofisa o le Palemia &amp; Kapeneta - Vaega o Femalagaiga; Ofisa o Tiute ma Tupe Maua ma le Ofisa o Fuainumera Fa'amauina</t>
    </r>
  </si>
  <si>
    <r>
      <t xml:space="preserve">Pusa 5: Va'a mo le Femalagaiga ma le Mafuaaga o le Taunu'u Mai, Fepuari 2020 </t>
    </r>
    <r>
      <rPr>
        <u/>
        <vertAlign val="superscript"/>
        <sz val="10"/>
        <rFont val="Bookman Old Style"/>
        <family val="1"/>
      </rPr>
      <t>1</t>
    </r>
  </si>
  <si>
    <r>
      <t xml:space="preserve">Pusa 6: Umi ma le Nofoaga sa nonofo ai Tagata Asiasi Mai, Fepuari 2020 </t>
    </r>
    <r>
      <rPr>
        <u/>
        <vertAlign val="superscript"/>
        <sz val="10"/>
        <rFont val="Bookman Old Style"/>
        <family val="1"/>
      </rPr>
      <t>1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</si>
  <si>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Tiute ma Tupe Maua 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</si>
  <si>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Ofisa o le Palemia &amp; Kapeneta - Vaega o Femalagaiga; Ofisa o Tiute ma Tupe Maua ma le</t>
    </r>
  </si>
  <si>
    <t xml:space="preserve">Virgin Australia </t>
  </si>
  <si>
    <t xml:space="preserve">Samoa Airways </t>
  </si>
  <si>
    <t xml:space="preserve">Fiji Airways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</si>
</sst>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;[Red]#,##0"/>
    <numFmt numFmtId="165" formatCode="0.0"/>
    <numFmt numFmtId="166" formatCode="0.0;[Red]0.0"/>
    <numFmt numFmtId="167" formatCode="#,##0.0"/>
    <numFmt numFmtId="168" formatCode="#,##0.0;[Red]#,##0.0"/>
    <numFmt numFmtId="169" formatCode="_(* #,##0_);_(* \(#,##0\);_(* &quot;-&quot;??_);_(@_)"/>
  </numFmts>
  <fonts count="33" x14ac:knownFonts="1">
    <font>
      <sz val="10"/>
      <name val="Arial"/>
    </font>
    <font>
      <sz val="10"/>
      <name val="Arial"/>
      <family val="2"/>
    </font>
    <font>
      <u/>
      <sz val="10"/>
      <name val="Bookman Old Style"/>
      <family val="1"/>
    </font>
    <font>
      <b/>
      <u/>
      <sz val="10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8"/>
      <name val="Bookman Old Style"/>
      <family val="1"/>
    </font>
    <font>
      <b/>
      <sz val="9"/>
      <name val="Bookman Old Style"/>
      <family val="1"/>
    </font>
    <font>
      <b/>
      <u/>
      <sz val="11"/>
      <name val="Bookman Old Style"/>
      <family val="1"/>
    </font>
    <font>
      <sz val="11"/>
      <name val="Bookman Old Style"/>
      <family val="1"/>
    </font>
    <font>
      <b/>
      <u/>
      <sz val="11"/>
      <name val="Arial"/>
      <family val="2"/>
    </font>
    <font>
      <sz val="11"/>
      <name val="Arial"/>
      <family val="2"/>
    </font>
    <font>
      <b/>
      <sz val="10"/>
      <name val="Bookman Old Style"/>
      <family val="1"/>
    </font>
    <font>
      <sz val="9"/>
      <name val="Arial"/>
      <family val="2"/>
    </font>
    <font>
      <u/>
      <sz val="9"/>
      <name val="Bookman Old Style"/>
      <family val="1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Bookman Old Style"/>
      <family val="1"/>
    </font>
    <font>
      <sz val="10"/>
      <name val="Arial"/>
      <family val="2"/>
    </font>
    <font>
      <u/>
      <vertAlign val="superscript"/>
      <sz val="10"/>
      <name val="Bookman Old Style"/>
      <family val="1"/>
    </font>
    <font>
      <b/>
      <vertAlign val="superscript"/>
      <sz val="9"/>
      <name val="Bookman Old Style"/>
      <family val="1"/>
    </font>
    <font>
      <b/>
      <i/>
      <sz val="8"/>
      <name val="Arial"/>
      <family val="2"/>
    </font>
    <font>
      <sz val="8"/>
      <name val="Arial Narrow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i/>
      <sz val="8"/>
      <name val="Bookman Old Style"/>
      <family val="1"/>
    </font>
    <font>
      <b/>
      <i/>
      <vertAlign val="superscript"/>
      <sz val="8"/>
      <name val="Bookman Old Style"/>
      <family val="1"/>
    </font>
    <font>
      <b/>
      <vertAlign val="superscript"/>
      <sz val="8"/>
      <name val="Bookman Old Style"/>
      <family val="1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</cellStyleXfs>
  <cellXfs count="27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Border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4" fillId="0" borderId="0" xfId="0" applyFont="1" applyBorder="1" applyAlignment="1"/>
    <xf numFmtId="0" fontId="0" fillId="0" borderId="0" xfId="0" applyBorder="1" applyAlignment="1"/>
    <xf numFmtId="0" fontId="10" fillId="0" borderId="0" xfId="0" applyFont="1" applyBorder="1"/>
    <xf numFmtId="0" fontId="11" fillId="0" borderId="0" xfId="0" applyFont="1" applyBorder="1"/>
    <xf numFmtId="0" fontId="0" fillId="0" borderId="0" xfId="0" applyBorder="1"/>
    <xf numFmtId="0" fontId="13" fillId="0" borderId="0" xfId="0" applyFont="1"/>
    <xf numFmtId="0" fontId="16" fillId="0" borderId="0" xfId="0" applyFont="1"/>
    <xf numFmtId="0" fontId="0" fillId="0" borderId="0" xfId="0" applyFill="1"/>
    <xf numFmtId="3" fontId="5" fillId="0" borderId="0" xfId="0" applyNumberFormat="1" applyFont="1"/>
    <xf numFmtId="0" fontId="3" fillId="0" borderId="1" xfId="0" applyFont="1" applyBorder="1"/>
    <xf numFmtId="0" fontId="19" fillId="0" borderId="0" xfId="0" applyFont="1" applyFill="1" applyBorder="1" applyAlignment="1">
      <alignment horizontal="center"/>
    </xf>
    <xf numFmtId="3" fontId="16" fillId="0" borderId="0" xfId="0" quotePrefix="1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0" fillId="0" borderId="0" xfId="0" applyFill="1" applyBorder="1"/>
    <xf numFmtId="0" fontId="20" fillId="0" borderId="0" xfId="0" applyFont="1" applyFill="1"/>
    <xf numFmtId="3" fontId="0" fillId="0" borderId="0" xfId="0" applyNumberFormat="1" applyFill="1"/>
    <xf numFmtId="3" fontId="16" fillId="0" borderId="3" xfId="0" applyNumberFormat="1" applyFont="1" applyFill="1" applyBorder="1" applyAlignment="1">
      <alignment horizontal="right"/>
    </xf>
    <xf numFmtId="0" fontId="19" fillId="0" borderId="0" xfId="0" applyFont="1" applyFill="1" applyBorder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13" fillId="0" borderId="0" xfId="0" applyFont="1" applyFill="1"/>
    <xf numFmtId="0" fontId="16" fillId="0" borderId="0" xfId="0" applyFont="1" applyFill="1" applyBorder="1" applyAlignment="1">
      <alignment horizontal="right"/>
    </xf>
    <xf numFmtId="0" fontId="15" fillId="0" borderId="0" xfId="0" applyFont="1" applyFill="1"/>
    <xf numFmtId="166" fontId="0" fillId="0" borderId="0" xfId="0" applyNumberFormat="1" applyFill="1"/>
    <xf numFmtId="0" fontId="12" fillId="0" borderId="0" xfId="0" applyFont="1" applyFill="1"/>
    <xf numFmtId="0" fontId="17" fillId="0" borderId="0" xfId="0" applyFont="1" applyFill="1"/>
    <xf numFmtId="167" fontId="0" fillId="0" borderId="0" xfId="0" applyNumberFormat="1" applyFill="1"/>
    <xf numFmtId="0" fontId="4" fillId="0" borderId="0" xfId="0" applyFont="1" applyFill="1"/>
    <xf numFmtId="3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 horizontal="right"/>
    </xf>
    <xf numFmtId="169" fontId="5" fillId="0" borderId="0" xfId="0" applyNumberFormat="1" applyFont="1"/>
    <xf numFmtId="3" fontId="16" fillId="3" borderId="0" xfId="0" applyNumberFormat="1" applyFont="1" applyFill="1" applyBorder="1" applyAlignment="1">
      <alignment horizontal="right"/>
    </xf>
    <xf numFmtId="3" fontId="16" fillId="0" borderId="4" xfId="0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horizontal="right"/>
    </xf>
    <xf numFmtId="3" fontId="16" fillId="0" borderId="5" xfId="0" applyNumberFormat="1" applyFont="1" applyFill="1" applyBorder="1" applyAlignment="1">
      <alignment horizontal="right"/>
    </xf>
    <xf numFmtId="3" fontId="16" fillId="0" borderId="6" xfId="0" applyNumberFormat="1" applyFont="1" applyFill="1" applyBorder="1" applyAlignment="1">
      <alignment horizontal="right"/>
    </xf>
    <xf numFmtId="3" fontId="16" fillId="0" borderId="7" xfId="0" applyNumberFormat="1" applyFont="1" applyFill="1" applyBorder="1" applyAlignment="1">
      <alignment horizontal="right"/>
    </xf>
    <xf numFmtId="3" fontId="16" fillId="0" borderId="8" xfId="0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right"/>
    </xf>
    <xf numFmtId="0" fontId="16" fillId="0" borderId="3" xfId="0" applyNumberFormat="1" applyFont="1" applyFill="1" applyBorder="1" applyAlignment="1">
      <alignment horizontal="right"/>
    </xf>
    <xf numFmtId="0" fontId="16" fillId="0" borderId="5" xfId="0" applyNumberFormat="1" applyFont="1" applyFill="1" applyBorder="1" applyAlignment="1">
      <alignment horizontal="right"/>
    </xf>
    <xf numFmtId="3" fontId="18" fillId="3" borderId="4" xfId="0" applyNumberFormat="1" applyFont="1" applyFill="1" applyBorder="1" applyAlignment="1">
      <alignment horizontal="right"/>
    </xf>
    <xf numFmtId="3" fontId="18" fillId="3" borderId="1" xfId="0" applyNumberFormat="1" applyFont="1" applyFill="1" applyBorder="1" applyAlignment="1">
      <alignment horizontal="right"/>
    </xf>
    <xf numFmtId="49" fontId="16" fillId="0" borderId="2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49" fontId="16" fillId="0" borderId="3" xfId="0" applyNumberFormat="1" applyFont="1" applyFill="1" applyBorder="1" applyAlignment="1">
      <alignment horizontal="left"/>
    </xf>
    <xf numFmtId="3" fontId="16" fillId="0" borderId="1" xfId="3" applyNumberFormat="1" applyFont="1" applyFill="1" applyBorder="1" applyAlignment="1">
      <alignment horizontal="right"/>
    </xf>
    <xf numFmtId="3" fontId="6" fillId="0" borderId="1" xfId="0" applyNumberFormat="1" applyFont="1" applyFill="1" applyBorder="1"/>
    <xf numFmtId="3" fontId="6" fillId="0" borderId="0" xfId="0" applyNumberFormat="1" applyFont="1" applyFill="1" applyBorder="1"/>
    <xf numFmtId="3" fontId="6" fillId="0" borderId="7" xfId="0" applyNumberFormat="1" applyFont="1" applyFill="1" applyBorder="1"/>
    <xf numFmtId="3" fontId="6" fillId="0" borderId="0" xfId="0" applyNumberFormat="1" applyFont="1" applyFill="1"/>
    <xf numFmtId="0" fontId="19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/>
    <xf numFmtId="3" fontId="6" fillId="3" borderId="1" xfId="0" applyNumberFormat="1" applyFont="1" applyFill="1" applyBorder="1" applyAlignment="1">
      <alignment horizontal="right" vertical="center"/>
    </xf>
    <xf numFmtId="3" fontId="18" fillId="3" borderId="5" xfId="0" applyNumberFormat="1" applyFont="1" applyFill="1" applyBorder="1" applyAlignment="1">
      <alignment horizontal="right"/>
    </xf>
    <xf numFmtId="0" fontId="31" fillId="0" borderId="0" xfId="4"/>
    <xf numFmtId="0" fontId="31" fillId="0" borderId="0" xfId="4"/>
    <xf numFmtId="0" fontId="31" fillId="0" borderId="0" xfId="4"/>
    <xf numFmtId="0" fontId="31" fillId="0" borderId="0" xfId="4"/>
    <xf numFmtId="0" fontId="31" fillId="0" borderId="0" xfId="4"/>
    <xf numFmtId="0" fontId="31" fillId="0" borderId="0" xfId="4"/>
    <xf numFmtId="3" fontId="18" fillId="0" borderId="0" xfId="0" applyNumberFormat="1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right" vertical="center"/>
    </xf>
    <xf numFmtId="165" fontId="1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9" fontId="18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/>
    <xf numFmtId="0" fontId="6" fillId="0" borderId="0" xfId="0" applyFont="1" applyFill="1" applyBorder="1" applyAlignment="1">
      <alignment horizontal="left" vertical="center"/>
    </xf>
    <xf numFmtId="168" fontId="18" fillId="0" borderId="0" xfId="0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18" fillId="0" borderId="4" xfId="0" applyNumberFormat="1" applyFont="1" applyFill="1" applyBorder="1" applyAlignment="1">
      <alignment horizontal="right" vertical="center"/>
    </xf>
    <xf numFmtId="3" fontId="16" fillId="0" borderId="1" xfId="0" applyNumberFormat="1" applyFont="1" applyBorder="1"/>
    <xf numFmtId="0" fontId="6" fillId="0" borderId="3" xfId="0" applyFont="1" applyFill="1" applyBorder="1" applyAlignment="1">
      <alignment vertical="center"/>
    </xf>
    <xf numFmtId="165" fontId="18" fillId="0" borderId="3" xfId="0" applyNumberFormat="1" applyFont="1" applyFill="1" applyBorder="1" applyAlignment="1">
      <alignment horizontal="right" vertical="center"/>
    </xf>
    <xf numFmtId="9" fontId="18" fillId="0" borderId="3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vertical="center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right"/>
    </xf>
    <xf numFmtId="3" fontId="18" fillId="0" borderId="10" xfId="0" applyNumberFormat="1" applyFont="1" applyFill="1" applyBorder="1" applyAlignment="1">
      <alignment horizontal="right" vertical="center"/>
    </xf>
    <xf numFmtId="165" fontId="18" fillId="0" borderId="5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center" vertical="center"/>
    </xf>
    <xf numFmtId="165" fontId="18" fillId="0" borderId="3" xfId="0" applyNumberFormat="1" applyFont="1" applyFill="1" applyBorder="1" applyAlignment="1">
      <alignment vertical="center"/>
    </xf>
    <xf numFmtId="0" fontId="13" fillId="0" borderId="2" xfId="0" applyFont="1" applyFill="1" applyBorder="1"/>
    <xf numFmtId="0" fontId="7" fillId="0" borderId="9" xfId="0" applyFont="1" applyFill="1" applyBorder="1" applyAlignment="1">
      <alignment horizontal="left" vertical="center"/>
    </xf>
    <xf numFmtId="166" fontId="18" fillId="0" borderId="9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/>
    </xf>
    <xf numFmtId="167" fontId="18" fillId="0" borderId="9" xfId="0" applyNumberFormat="1" applyFont="1" applyFill="1" applyBorder="1" applyAlignment="1">
      <alignment horizontal="right" vertical="center"/>
    </xf>
    <xf numFmtId="49" fontId="16" fillId="0" borderId="6" xfId="0" applyNumberFormat="1" applyFont="1" applyFill="1" applyBorder="1" applyAlignment="1">
      <alignment horizontal="left"/>
    </xf>
    <xf numFmtId="49" fontId="16" fillId="0" borderId="7" xfId="0" applyNumberFormat="1" applyFont="1" applyFill="1" applyBorder="1" applyAlignment="1">
      <alignment horizontal="left"/>
    </xf>
    <xf numFmtId="165" fontId="0" fillId="0" borderId="0" xfId="0" applyNumberFormat="1"/>
    <xf numFmtId="3" fontId="6" fillId="0" borderId="8" xfId="0" applyNumberFormat="1" applyFont="1" applyFill="1" applyBorder="1" applyAlignment="1">
      <alignment horizontal="right" vertical="center"/>
    </xf>
    <xf numFmtId="167" fontId="5" fillId="0" borderId="0" xfId="0" applyNumberFormat="1" applyFont="1"/>
    <xf numFmtId="1" fontId="16" fillId="0" borderId="0" xfId="0" applyNumberFormat="1" applyFont="1"/>
    <xf numFmtId="0" fontId="19" fillId="0" borderId="0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6" fillId="0" borderId="1" xfId="0" applyFont="1" applyFill="1" applyBorder="1"/>
    <xf numFmtId="0" fontId="2" fillId="0" borderId="0" xfId="0" applyFont="1" applyFill="1" applyAlignment="1">
      <alignment horizontal="left" vertical="center"/>
    </xf>
    <xf numFmtId="3" fontId="6" fillId="3" borderId="0" xfId="0" applyNumberFormat="1" applyFont="1" applyFill="1" applyBorder="1" applyAlignment="1">
      <alignment horizontal="right" vertical="center"/>
    </xf>
    <xf numFmtId="3" fontId="6" fillId="3" borderId="7" xfId="0" applyNumberFormat="1" applyFont="1" applyFill="1" applyBorder="1" applyAlignment="1">
      <alignment horizontal="right" vertical="center"/>
    </xf>
    <xf numFmtId="3" fontId="16" fillId="3" borderId="7" xfId="0" applyNumberFormat="1" applyFont="1" applyFill="1" applyBorder="1" applyAlignment="1">
      <alignment horizontal="right"/>
    </xf>
    <xf numFmtId="3" fontId="16" fillId="3" borderId="2" xfId="0" applyNumberFormat="1" applyFont="1" applyFill="1" applyBorder="1" applyAlignment="1">
      <alignment horizontal="right"/>
    </xf>
    <xf numFmtId="3" fontId="16" fillId="3" borderId="6" xfId="0" applyNumberFormat="1" applyFont="1" applyFill="1" applyBorder="1" applyAlignment="1">
      <alignment horizontal="right"/>
    </xf>
    <xf numFmtId="0" fontId="0" fillId="0" borderId="0" xfId="0" applyProtection="1">
      <protection locked="0"/>
    </xf>
    <xf numFmtId="165" fontId="0" fillId="0" borderId="0" xfId="0" applyNumberFormat="1" applyFill="1"/>
    <xf numFmtId="49" fontId="18" fillId="0" borderId="0" xfId="0" applyNumberFormat="1" applyFont="1" applyFill="1" applyBorder="1" applyAlignment="1">
      <alignment horizontal="left"/>
    </xf>
    <xf numFmtId="1" fontId="18" fillId="0" borderId="0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/>
    <xf numFmtId="49" fontId="16" fillId="0" borderId="8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right" vertical="center"/>
    </xf>
    <xf numFmtId="166" fontId="16" fillId="0" borderId="0" xfId="0" applyNumberFormat="1" applyFont="1" applyFill="1" applyBorder="1" applyAlignment="1">
      <alignment horizontal="right" vertical="center"/>
    </xf>
    <xf numFmtId="1" fontId="18" fillId="0" borderId="0" xfId="0" applyNumberFormat="1" applyFont="1" applyFill="1" applyBorder="1" applyAlignment="1">
      <alignment horizontal="right" vertical="center"/>
    </xf>
    <xf numFmtId="1" fontId="16" fillId="0" borderId="0" xfId="0" applyNumberFormat="1" applyFont="1" applyFill="1" applyBorder="1" applyAlignment="1">
      <alignment horizontal="right" vertical="center"/>
    </xf>
    <xf numFmtId="3" fontId="18" fillId="0" borderId="5" xfId="0" applyNumberFormat="1" applyFont="1" applyFill="1" applyBorder="1" applyAlignment="1">
      <alignment horizontal="right" vertical="center"/>
    </xf>
    <xf numFmtId="165" fontId="16" fillId="0" borderId="3" xfId="0" applyNumberFormat="1" applyFont="1" applyFill="1" applyBorder="1" applyAlignment="1">
      <alignment horizontal="right" vertical="center"/>
    </xf>
    <xf numFmtId="166" fontId="16" fillId="0" borderId="3" xfId="0" applyNumberFormat="1" applyFont="1" applyFill="1" applyBorder="1" applyAlignment="1">
      <alignment horizontal="right" vertical="center"/>
    </xf>
    <xf numFmtId="0" fontId="28" fillId="0" borderId="9" xfId="0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right" vertical="center"/>
    </xf>
    <xf numFmtId="165" fontId="23" fillId="0" borderId="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8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166" fontId="2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3" fontId="16" fillId="0" borderId="1" xfId="0" applyNumberFormat="1" applyFont="1" applyFill="1" applyBorder="1"/>
    <xf numFmtId="3" fontId="16" fillId="0" borderId="0" xfId="0" applyNumberFormat="1" applyFont="1" applyFill="1"/>
    <xf numFmtId="3" fontId="16" fillId="0" borderId="5" xfId="0" applyNumberFormat="1" applyFont="1" applyFill="1" applyBorder="1"/>
    <xf numFmtId="3" fontId="16" fillId="3" borderId="8" xfId="0" applyNumberFormat="1" applyFont="1" applyFill="1" applyBorder="1" applyAlignment="1">
      <alignment horizontal="right"/>
    </xf>
    <xf numFmtId="3" fontId="18" fillId="0" borderId="4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167" fontId="18" fillId="0" borderId="10" xfId="0" applyNumberFormat="1" applyFont="1" applyFill="1" applyBorder="1" applyAlignment="1">
      <alignment horizontal="right" vertical="center"/>
    </xf>
    <xf numFmtId="169" fontId="16" fillId="0" borderId="0" xfId="1" applyNumberFormat="1" applyFont="1" applyFill="1" applyBorder="1" applyAlignment="1">
      <alignment horizontal="right"/>
    </xf>
    <xf numFmtId="169" fontId="16" fillId="0" borderId="1" xfId="1" applyNumberFormat="1" applyFont="1" applyFill="1" applyBorder="1" applyAlignment="1">
      <alignment horizontal="right"/>
    </xf>
    <xf numFmtId="169" fontId="16" fillId="0" borderId="5" xfId="1" applyNumberFormat="1" applyFont="1" applyFill="1" applyBorder="1" applyAlignment="1">
      <alignment horizontal="right"/>
    </xf>
    <xf numFmtId="0" fontId="16" fillId="0" borderId="2" xfId="0" applyNumberFormat="1" applyFont="1" applyFill="1" applyBorder="1" applyAlignment="1">
      <alignment horizontal="right"/>
    </xf>
    <xf numFmtId="3" fontId="18" fillId="0" borderId="2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2" fontId="18" fillId="3" borderId="0" xfId="0" applyNumberFormat="1" applyFont="1" applyFill="1" applyBorder="1" applyAlignment="1">
      <alignment horizontal="right"/>
    </xf>
    <xf numFmtId="49" fontId="16" fillId="0" borderId="5" xfId="0" applyNumberFormat="1" applyFont="1" applyFill="1" applyBorder="1" applyAlignment="1">
      <alignment horizontal="right"/>
    </xf>
    <xf numFmtId="49" fontId="16" fillId="0" borderId="3" xfId="0" applyNumberFormat="1" applyFont="1" applyFill="1" applyBorder="1" applyAlignment="1">
      <alignment horizontal="right"/>
    </xf>
    <xf numFmtId="0" fontId="32" fillId="0" borderId="2" xfId="19" applyNumberFormat="1" applyFont="1" applyBorder="1"/>
    <xf numFmtId="49" fontId="19" fillId="0" borderId="8" xfId="0" applyNumberFormat="1" applyFont="1" applyFill="1" applyBorder="1" applyAlignment="1">
      <alignment horizontal="center"/>
    </xf>
    <xf numFmtId="0" fontId="32" fillId="0" borderId="0" xfId="19" applyNumberFormat="1" applyFont="1" applyBorder="1"/>
    <xf numFmtId="169" fontId="16" fillId="0" borderId="4" xfId="1" applyNumberFormat="1" applyFont="1" applyFill="1" applyBorder="1" applyAlignment="1">
      <alignment horizontal="right"/>
    </xf>
    <xf numFmtId="1" fontId="16" fillId="0" borderId="2" xfId="0" applyNumberFormat="1" applyFont="1" applyFill="1" applyBorder="1" applyAlignment="1">
      <alignment horizontal="right"/>
    </xf>
    <xf numFmtId="169" fontId="16" fillId="0" borderId="2" xfId="1" applyNumberFormat="1" applyFont="1" applyFill="1" applyBorder="1" applyAlignment="1">
      <alignment horizontal="right"/>
    </xf>
    <xf numFmtId="164" fontId="16" fillId="0" borderId="1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164" fontId="16" fillId="0" borderId="7" xfId="1" applyNumberFormat="1" applyFont="1" applyFill="1" applyBorder="1" applyAlignment="1">
      <alignment horizontal="right"/>
    </xf>
    <xf numFmtId="3" fontId="24" fillId="0" borderId="0" xfId="0" applyNumberFormat="1" applyFont="1" applyFill="1" applyBorder="1"/>
    <xf numFmtId="3" fontId="16" fillId="0" borderId="0" xfId="0" applyNumberFormat="1" applyFont="1" applyFill="1" applyBorder="1"/>
    <xf numFmtId="3" fontId="18" fillId="0" borderId="0" xfId="0" applyNumberFormat="1" applyFont="1" applyFill="1" applyBorder="1"/>
    <xf numFmtId="1" fontId="16" fillId="0" borderId="0" xfId="0" applyNumberFormat="1" applyFont="1" applyFill="1" applyBorder="1" applyAlignment="1">
      <alignment horizontal="right"/>
    </xf>
    <xf numFmtId="0" fontId="16" fillId="0" borderId="3" xfId="0" applyFont="1" applyFill="1" applyBorder="1" applyAlignment="1">
      <alignment horizontal="right"/>
    </xf>
    <xf numFmtId="3" fontId="16" fillId="0" borderId="0" xfId="0" applyNumberFormat="1" applyFont="1"/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/>
    <xf numFmtId="0" fontId="16" fillId="0" borderId="0" xfId="0" applyFont="1" applyFill="1"/>
    <xf numFmtId="49" fontId="19" fillId="0" borderId="7" xfId="0" applyNumberFormat="1" applyFont="1" applyFill="1" applyBorder="1" applyAlignment="1">
      <alignment horizontal="center"/>
    </xf>
    <xf numFmtId="49" fontId="16" fillId="0" borderId="8" xfId="0" applyNumberFormat="1" applyFont="1" applyFill="1" applyBorder="1" applyAlignment="1">
      <alignment horizontal="right"/>
    </xf>
    <xf numFmtId="164" fontId="16" fillId="0" borderId="5" xfId="0" applyNumberFormat="1" applyFont="1" applyFill="1" applyBorder="1" applyAlignment="1">
      <alignment horizontal="right"/>
    </xf>
    <xf numFmtId="164" fontId="16" fillId="0" borderId="3" xfId="0" applyNumberFormat="1" applyFont="1" applyFill="1" applyBorder="1" applyAlignment="1">
      <alignment horizontal="right"/>
    </xf>
    <xf numFmtId="164" fontId="16" fillId="0" borderId="3" xfId="1" applyNumberFormat="1" applyFont="1" applyFill="1" applyBorder="1" applyAlignment="1">
      <alignment horizontal="right"/>
    </xf>
    <xf numFmtId="3" fontId="18" fillId="0" borderId="5" xfId="0" applyNumberFormat="1" applyFont="1" applyFill="1" applyBorder="1" applyAlignment="1">
      <alignment horizontal="right"/>
    </xf>
    <xf numFmtId="164" fontId="16" fillId="0" borderId="8" xfId="1" applyNumberFormat="1" applyFont="1" applyFill="1" applyBorder="1" applyAlignment="1">
      <alignment horizontal="right"/>
    </xf>
    <xf numFmtId="164" fontId="16" fillId="0" borderId="2" xfId="0" applyNumberFormat="1" applyFont="1" applyFill="1" applyBorder="1" applyAlignment="1">
      <alignment horizontal="right"/>
    </xf>
    <xf numFmtId="164" fontId="16" fillId="0" borderId="6" xfId="1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0" fontId="18" fillId="2" borderId="9" xfId="0" applyNumberFormat="1" applyFont="1" applyFill="1" applyBorder="1" applyAlignment="1">
      <alignment horizontal="center" vertical="center"/>
    </xf>
    <xf numFmtId="49" fontId="18" fillId="2" borderId="9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18" fillId="0" borderId="9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1" fontId="18" fillId="0" borderId="9" xfId="0" applyNumberFormat="1" applyFont="1" applyFill="1" applyBorder="1" applyAlignment="1">
      <alignment horizontal="center" vertical="center"/>
    </xf>
    <xf numFmtId="1" fontId="18" fillId="0" borderId="3" xfId="0" applyNumberFormat="1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9" fontId="18" fillId="0" borderId="2" xfId="0" applyNumberFormat="1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5" fontId="18" fillId="0" borderId="10" xfId="0" applyNumberFormat="1" applyFont="1" applyFill="1" applyBorder="1" applyAlignment="1">
      <alignment horizontal="center" vertical="center"/>
    </xf>
    <xf numFmtId="165" fontId="18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7" fillId="0" borderId="6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49" fontId="18" fillId="0" borderId="8" xfId="0" applyNumberFormat="1" applyFont="1" applyFill="1" applyBorder="1" applyAlignment="1">
      <alignment horizontal="left"/>
    </xf>
    <xf numFmtId="164" fontId="18" fillId="0" borderId="3" xfId="0" applyNumberFormat="1" applyFont="1" applyFill="1" applyBorder="1" applyAlignment="1">
      <alignment horizontal="right"/>
    </xf>
    <xf numFmtId="164" fontId="18" fillId="0" borderId="8" xfId="1" applyNumberFormat="1" applyFont="1" applyFill="1" applyBorder="1" applyAlignment="1">
      <alignment horizontal="right"/>
    </xf>
    <xf numFmtId="3" fontId="18" fillId="0" borderId="3" xfId="0" applyNumberFormat="1" applyFont="1" applyFill="1" applyBorder="1" applyAlignment="1">
      <alignment horizontal="right"/>
    </xf>
    <xf numFmtId="0" fontId="18" fillId="0" borderId="9" xfId="0" applyNumberFormat="1" applyFont="1" applyFill="1" applyBorder="1" applyAlignment="1">
      <alignment horizontal="center"/>
    </xf>
  </cellXfs>
  <cellStyles count="20">
    <cellStyle name="Comma" xfId="1" builtinId="3"/>
    <cellStyle name="Comma 2" xfId="2"/>
    <cellStyle name="Normal" xfId="0" builtinId="0"/>
    <cellStyle name="Normal 10" xfId="3"/>
    <cellStyle name="Normal 10 2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1"/>
  <sheetViews>
    <sheetView zoomScaleNormal="100" zoomScaleSheetLayoutView="110" workbookViewId="0">
      <selection activeCell="N75" sqref="N75"/>
    </sheetView>
  </sheetViews>
  <sheetFormatPr defaultRowHeight="12.75" x14ac:dyDescent="0.2"/>
  <cols>
    <col min="1" max="1" width="3.42578125" customWidth="1"/>
    <col min="2" max="2" width="11.7109375" customWidth="1"/>
    <col min="3" max="5" width="8.5703125" customWidth="1"/>
    <col min="6" max="7" width="9.7109375" customWidth="1"/>
    <col min="8" max="8" width="10.7109375" customWidth="1"/>
    <col min="9" max="9" width="12" customWidth="1"/>
    <col min="10" max="10" width="10.7109375" customWidth="1"/>
    <col min="11" max="11" width="12.7109375" customWidth="1"/>
    <col min="12" max="12" width="12.28515625" customWidth="1"/>
    <col min="13" max="13" width="5.5703125" customWidth="1"/>
  </cols>
  <sheetData>
    <row r="1" spans="2:12" ht="18.95" customHeight="1" x14ac:dyDescent="0.3">
      <c r="B1" s="1" t="s">
        <v>141</v>
      </c>
      <c r="C1" s="2"/>
      <c r="D1" s="2"/>
      <c r="E1" s="18"/>
      <c r="F1" s="2"/>
      <c r="G1" s="2"/>
      <c r="H1" s="2"/>
      <c r="I1" s="1"/>
      <c r="J1" s="3"/>
      <c r="K1" s="3"/>
      <c r="L1" s="3"/>
    </row>
    <row r="2" spans="2:12" ht="5.25" customHeight="1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5.4" customHeight="1" x14ac:dyDescent="0.2">
      <c r="B3" s="220" t="s">
        <v>27</v>
      </c>
      <c r="C3" s="226" t="s">
        <v>126</v>
      </c>
      <c r="D3" s="227"/>
      <c r="E3" s="228"/>
      <c r="F3" s="229" t="s">
        <v>31</v>
      </c>
      <c r="G3" s="230"/>
      <c r="H3" s="231"/>
      <c r="I3" s="227" t="s">
        <v>33</v>
      </c>
      <c r="J3" s="227"/>
      <c r="K3" s="227"/>
      <c r="L3" s="180" t="s">
        <v>46</v>
      </c>
    </row>
    <row r="4" spans="2:12" ht="15.4" customHeight="1" x14ac:dyDescent="0.2">
      <c r="B4" s="221"/>
      <c r="C4" s="57" t="s">
        <v>28</v>
      </c>
      <c r="D4" s="56" t="s">
        <v>29</v>
      </c>
      <c r="E4" s="58" t="s">
        <v>30</v>
      </c>
      <c r="F4" s="57" t="s">
        <v>28</v>
      </c>
      <c r="G4" s="56" t="s">
        <v>29</v>
      </c>
      <c r="H4" s="58" t="s">
        <v>30</v>
      </c>
      <c r="I4" s="57" t="s">
        <v>28</v>
      </c>
      <c r="J4" s="56" t="s">
        <v>29</v>
      </c>
      <c r="K4" s="58" t="s">
        <v>30</v>
      </c>
      <c r="L4" s="57" t="s">
        <v>47</v>
      </c>
    </row>
    <row r="5" spans="2:12" ht="15.4" hidden="1" customHeight="1" x14ac:dyDescent="0.25">
      <c r="B5" s="19">
        <v>2007</v>
      </c>
      <c r="C5" s="70">
        <v>118653</v>
      </c>
      <c r="D5" s="71">
        <v>3703</v>
      </c>
      <c r="E5" s="72">
        <f>C5+D5</f>
        <v>122356</v>
      </c>
      <c r="F5" s="70">
        <v>150584</v>
      </c>
      <c r="G5" s="71">
        <v>7635</v>
      </c>
      <c r="H5" s="72">
        <f>F5+G5</f>
        <v>158219</v>
      </c>
      <c r="I5" s="73">
        <v>158099</v>
      </c>
      <c r="J5" s="73">
        <v>8578</v>
      </c>
      <c r="K5" s="73">
        <f t="shared" ref="K5:K13" si="0">I5+J5</f>
        <v>166677</v>
      </c>
      <c r="L5" s="78">
        <v>-8458</v>
      </c>
    </row>
    <row r="6" spans="2:12" ht="15.4" hidden="1" customHeight="1" x14ac:dyDescent="0.25">
      <c r="B6" s="19">
        <v>2008</v>
      </c>
      <c r="C6" s="59">
        <v>118459</v>
      </c>
      <c r="D6" s="46">
        <v>3743</v>
      </c>
      <c r="E6" s="60">
        <f t="shared" ref="E6:E13" si="1">C6+D6</f>
        <v>122202</v>
      </c>
      <c r="F6" s="59">
        <v>151883</v>
      </c>
      <c r="G6" s="46">
        <v>8628</v>
      </c>
      <c r="H6" s="60">
        <f t="shared" ref="H6:H13" si="2">F6+G6</f>
        <v>160511</v>
      </c>
      <c r="I6" s="46">
        <v>161482</v>
      </c>
      <c r="J6" s="46">
        <v>9908</v>
      </c>
      <c r="K6" s="46">
        <f t="shared" si="0"/>
        <v>171390</v>
      </c>
      <c r="L6" s="61">
        <f>H6-K6</f>
        <v>-10879</v>
      </c>
    </row>
    <row r="7" spans="2:12" ht="15.4" customHeight="1" x14ac:dyDescent="0.25">
      <c r="B7" s="19">
        <v>2009</v>
      </c>
      <c r="C7" s="59">
        <v>127327</v>
      </c>
      <c r="D7" s="46">
        <v>1978</v>
      </c>
      <c r="E7" s="60">
        <f t="shared" si="1"/>
        <v>129305</v>
      </c>
      <c r="F7" s="59">
        <v>161858</v>
      </c>
      <c r="G7" s="46">
        <v>5261</v>
      </c>
      <c r="H7" s="60">
        <f t="shared" si="2"/>
        <v>167119</v>
      </c>
      <c r="I7" s="46">
        <v>156768</v>
      </c>
      <c r="J7" s="46">
        <v>6267</v>
      </c>
      <c r="K7" s="46">
        <f t="shared" si="0"/>
        <v>163035</v>
      </c>
      <c r="L7" s="61">
        <v>4084</v>
      </c>
    </row>
    <row r="8" spans="2:12" ht="15.4" customHeight="1" x14ac:dyDescent="0.25">
      <c r="B8" s="19">
        <v>2010</v>
      </c>
      <c r="C8" s="59">
        <v>126970</v>
      </c>
      <c r="D8" s="46">
        <v>2530</v>
      </c>
      <c r="E8" s="60">
        <f t="shared" si="1"/>
        <v>129500</v>
      </c>
      <c r="F8" s="59">
        <v>162052</v>
      </c>
      <c r="G8" s="46">
        <v>5539</v>
      </c>
      <c r="H8" s="60">
        <f t="shared" si="2"/>
        <v>167591</v>
      </c>
      <c r="I8" s="46">
        <v>164426</v>
      </c>
      <c r="J8" s="46">
        <v>6326</v>
      </c>
      <c r="K8" s="46">
        <f t="shared" si="0"/>
        <v>170752</v>
      </c>
      <c r="L8" s="61">
        <f>H8-K8</f>
        <v>-3161</v>
      </c>
    </row>
    <row r="9" spans="2:12" ht="15.4" customHeight="1" x14ac:dyDescent="0.2">
      <c r="B9" s="74">
        <v>2011</v>
      </c>
      <c r="C9" s="59">
        <v>124706</v>
      </c>
      <c r="D9" s="75">
        <v>2898</v>
      </c>
      <c r="E9" s="76">
        <f t="shared" si="1"/>
        <v>127604</v>
      </c>
      <c r="F9" s="77">
        <v>159660</v>
      </c>
      <c r="G9" s="75">
        <v>5738</v>
      </c>
      <c r="H9" s="76">
        <f t="shared" si="2"/>
        <v>165398</v>
      </c>
      <c r="I9" s="75">
        <v>163605</v>
      </c>
      <c r="J9" s="75">
        <v>6216</v>
      </c>
      <c r="K9" s="75">
        <f t="shared" si="0"/>
        <v>169821</v>
      </c>
      <c r="L9" s="79">
        <v>-4423</v>
      </c>
    </row>
    <row r="10" spans="2:12" ht="15.4" customHeight="1" x14ac:dyDescent="0.25">
      <c r="B10" s="19">
        <v>2012</v>
      </c>
      <c r="C10" s="77">
        <v>131945</v>
      </c>
      <c r="D10" s="75">
        <v>2749</v>
      </c>
      <c r="E10" s="76">
        <f t="shared" si="1"/>
        <v>134694</v>
      </c>
      <c r="F10" s="77">
        <v>167211</v>
      </c>
      <c r="G10" s="75">
        <v>5509</v>
      </c>
      <c r="H10" s="76">
        <f t="shared" si="2"/>
        <v>172720</v>
      </c>
      <c r="I10" s="75">
        <v>167842</v>
      </c>
      <c r="J10" s="75">
        <v>6297</v>
      </c>
      <c r="K10" s="75">
        <f t="shared" si="0"/>
        <v>174139</v>
      </c>
      <c r="L10" s="61">
        <f>H10-K10</f>
        <v>-1419</v>
      </c>
    </row>
    <row r="11" spans="2:12" ht="15.4" customHeight="1" x14ac:dyDescent="0.25">
      <c r="B11" s="19">
        <v>2013</v>
      </c>
      <c r="C11" s="77">
        <v>122171</v>
      </c>
      <c r="D11" s="75">
        <v>2502</v>
      </c>
      <c r="E11" s="76">
        <f>C11+D11</f>
        <v>124673</v>
      </c>
      <c r="F11" s="77">
        <v>157542</v>
      </c>
      <c r="G11" s="75">
        <v>5335</v>
      </c>
      <c r="H11" s="76">
        <f t="shared" si="2"/>
        <v>162877</v>
      </c>
      <c r="I11" s="75">
        <v>162333</v>
      </c>
      <c r="J11" s="75">
        <v>5885</v>
      </c>
      <c r="K11" s="75">
        <f t="shared" si="0"/>
        <v>168218</v>
      </c>
      <c r="L11" s="79">
        <v>-5341</v>
      </c>
    </row>
    <row r="12" spans="2:12" ht="15.4" customHeight="1" x14ac:dyDescent="0.25">
      <c r="B12" s="19">
        <v>2014</v>
      </c>
      <c r="C12" s="79">
        <v>128623</v>
      </c>
      <c r="D12" s="140">
        <v>3172</v>
      </c>
      <c r="E12" s="141">
        <f>C12+D12</f>
        <v>131795</v>
      </c>
      <c r="F12" s="77">
        <v>166075</v>
      </c>
      <c r="G12" s="75">
        <v>7638</v>
      </c>
      <c r="H12" s="76">
        <f>SUM(F12:G12)</f>
        <v>173713</v>
      </c>
      <c r="I12" s="75">
        <v>170742</v>
      </c>
      <c r="J12" s="75">
        <v>8275</v>
      </c>
      <c r="K12" s="75">
        <f t="shared" si="0"/>
        <v>179017</v>
      </c>
      <c r="L12" s="79">
        <f>H12-K12</f>
        <v>-5304</v>
      </c>
    </row>
    <row r="13" spans="2:12" ht="15.4" customHeight="1" x14ac:dyDescent="0.25">
      <c r="B13" s="19">
        <v>2015</v>
      </c>
      <c r="C13" s="77">
        <v>135012</v>
      </c>
      <c r="D13" s="75">
        <v>4031</v>
      </c>
      <c r="E13" s="76">
        <f t="shared" si="1"/>
        <v>139043</v>
      </c>
      <c r="F13" s="77">
        <v>176782</v>
      </c>
      <c r="G13" s="75">
        <v>8248</v>
      </c>
      <c r="H13" s="76">
        <f t="shared" si="2"/>
        <v>185030</v>
      </c>
      <c r="I13" s="75">
        <v>181343</v>
      </c>
      <c r="J13" s="75">
        <v>8867</v>
      </c>
      <c r="K13" s="75">
        <f t="shared" si="0"/>
        <v>190210</v>
      </c>
      <c r="L13" s="79">
        <f>SUM(L19:L29)</f>
        <v>-4230</v>
      </c>
    </row>
    <row r="14" spans="2:12" ht="15.4" customHeight="1" x14ac:dyDescent="0.25">
      <c r="B14" s="155" t="s">
        <v>22</v>
      </c>
      <c r="C14" s="77">
        <f>SUM(C31:C42)</f>
        <v>140288</v>
      </c>
      <c r="D14" s="75">
        <f>SUM(D31:D42)</f>
        <v>5801</v>
      </c>
      <c r="E14" s="76">
        <f>C14+D14</f>
        <v>146089</v>
      </c>
      <c r="F14" s="75">
        <f>SUM(F31:F42)</f>
        <v>186810</v>
      </c>
      <c r="G14" s="75">
        <f>SUM(G31:G42)</f>
        <v>10586</v>
      </c>
      <c r="H14" s="75">
        <f>F14+G14</f>
        <v>197396</v>
      </c>
      <c r="I14" s="59">
        <f>SUM(I31:I42)</f>
        <v>193759</v>
      </c>
      <c r="J14" s="46">
        <f>SUM(J31:J42)</f>
        <v>9955</v>
      </c>
      <c r="K14" s="60">
        <f>I14+J14</f>
        <v>203714</v>
      </c>
      <c r="L14" s="79">
        <f>H14-K14</f>
        <v>-6318</v>
      </c>
    </row>
    <row r="15" spans="2:12" ht="15.4" customHeight="1" x14ac:dyDescent="0.25">
      <c r="B15" s="155" t="s">
        <v>122</v>
      </c>
      <c r="C15" s="77">
        <f>SUM(C44:C55)</f>
        <v>153468</v>
      </c>
      <c r="D15" s="75">
        <f>SUM(D44:D55)</f>
        <v>4047</v>
      </c>
      <c r="E15" s="76">
        <f>C15+D15</f>
        <v>157515</v>
      </c>
      <c r="F15" s="75">
        <f>SUM(F44:F55)</f>
        <v>204105</v>
      </c>
      <c r="G15" s="75">
        <f>SUM(G44:G55)</f>
        <v>8135</v>
      </c>
      <c r="H15" s="75">
        <f>F15+G15</f>
        <v>212240</v>
      </c>
      <c r="I15" s="59">
        <f>SUM(I44:I55)</f>
        <v>210827</v>
      </c>
      <c r="J15" s="46">
        <f>SUM(J44:J55)</f>
        <v>9228</v>
      </c>
      <c r="K15" s="60">
        <f>SUM(K44:K55)</f>
        <v>220055</v>
      </c>
      <c r="L15" s="79">
        <f>H15-K15</f>
        <v>-7815</v>
      </c>
    </row>
    <row r="16" spans="2:12" ht="15.4" customHeight="1" x14ac:dyDescent="0.25">
      <c r="B16" s="210" t="s">
        <v>123</v>
      </c>
      <c r="C16" s="75">
        <f>SUM(C57:C68)</f>
        <v>167651</v>
      </c>
      <c r="D16" s="75">
        <f>SUM(D57:D68)</f>
        <v>4845</v>
      </c>
      <c r="E16" s="76">
        <f>C16+D16</f>
        <v>172496</v>
      </c>
      <c r="F16" s="75">
        <f>SUM(F57:F68)</f>
        <v>227487</v>
      </c>
      <c r="G16" s="75">
        <f>SUM(G57:G68)</f>
        <v>9019</v>
      </c>
      <c r="H16" s="76">
        <f>F16+G16</f>
        <v>236506</v>
      </c>
      <c r="I16" s="46">
        <f>I57+I58+I59+I60+I61+I62+I63+I64+I65+I66+I67+I68</f>
        <v>231724</v>
      </c>
      <c r="J16" s="46">
        <f>J57+J58+J59+J60+J62+J61+J63+J64+J65+J66+J67+J68</f>
        <v>8825</v>
      </c>
      <c r="K16" s="60">
        <f>K57+K58+K59+K60+K61+K62+K63+K64+K65+K66+K67+K68</f>
        <v>240549</v>
      </c>
      <c r="L16" s="140">
        <f>H16-K16</f>
        <v>-4043</v>
      </c>
    </row>
    <row r="17" spans="2:12" ht="15" customHeight="1" x14ac:dyDescent="0.25">
      <c r="B17" s="192" t="s">
        <v>142</v>
      </c>
      <c r="C17" s="75">
        <f t="shared" ref="C17:K17" si="3">SUM(C70:C81)</f>
        <v>173920</v>
      </c>
      <c r="D17" s="75">
        <f t="shared" si="3"/>
        <v>6938</v>
      </c>
      <c r="E17" s="127">
        <f t="shared" si="3"/>
        <v>180858</v>
      </c>
      <c r="F17" s="75">
        <f t="shared" si="3"/>
        <v>239437</v>
      </c>
      <c r="G17" s="75">
        <f t="shared" si="3"/>
        <v>10534</v>
      </c>
      <c r="H17" s="127">
        <f t="shared" si="3"/>
        <v>249971</v>
      </c>
      <c r="I17" s="46">
        <f t="shared" si="3"/>
        <v>248499</v>
      </c>
      <c r="J17" s="46">
        <f t="shared" si="3"/>
        <v>9835</v>
      </c>
      <c r="K17" s="149">
        <f t="shared" si="3"/>
        <v>258334</v>
      </c>
      <c r="L17" s="140">
        <f>H17-K17</f>
        <v>-8363</v>
      </c>
    </row>
    <row r="18" spans="2:12" ht="15" hidden="1" customHeight="1" x14ac:dyDescent="0.2">
      <c r="B18" s="224">
        <v>2015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</row>
    <row r="19" spans="2:12" ht="13.15" hidden="1" customHeight="1" x14ac:dyDescent="0.2">
      <c r="B19" s="66" t="s">
        <v>38</v>
      </c>
      <c r="C19" s="50">
        <v>10519</v>
      </c>
      <c r="D19" s="23">
        <v>198</v>
      </c>
      <c r="E19" s="23">
        <f t="shared" ref="E19:E29" si="4">C19+D19</f>
        <v>10717</v>
      </c>
      <c r="F19" s="50">
        <v>15260</v>
      </c>
      <c r="G19" s="23">
        <v>556</v>
      </c>
      <c r="H19" s="23">
        <f t="shared" ref="H19:H46" si="5">SUM(F19:G19)</f>
        <v>15816</v>
      </c>
      <c r="I19" s="50">
        <v>19039</v>
      </c>
      <c r="J19" s="23">
        <v>764</v>
      </c>
      <c r="K19" s="23">
        <f>I19+J19</f>
        <v>19803</v>
      </c>
      <c r="L19" s="64">
        <f t="shared" ref="L19:L25" si="6">H19-K19</f>
        <v>-3987</v>
      </c>
    </row>
    <row r="20" spans="2:12" ht="13.15" hidden="1" customHeight="1" x14ac:dyDescent="0.2">
      <c r="B20" s="67" t="s">
        <v>39</v>
      </c>
      <c r="C20" s="51">
        <v>7163</v>
      </c>
      <c r="D20" s="24">
        <v>277</v>
      </c>
      <c r="E20" s="24">
        <f t="shared" si="4"/>
        <v>7440</v>
      </c>
      <c r="F20" s="51">
        <v>9808</v>
      </c>
      <c r="G20" s="24">
        <v>566</v>
      </c>
      <c r="H20" s="24">
        <f t="shared" si="5"/>
        <v>10374</v>
      </c>
      <c r="I20" s="51">
        <v>12126</v>
      </c>
      <c r="J20" s="24">
        <v>633</v>
      </c>
      <c r="K20" s="24">
        <f t="shared" ref="K20:K29" si="7">I20+J20</f>
        <v>12759</v>
      </c>
      <c r="L20" s="65">
        <f t="shared" si="6"/>
        <v>-2385</v>
      </c>
    </row>
    <row r="21" spans="2:12" ht="13.15" hidden="1" customHeight="1" x14ac:dyDescent="0.2">
      <c r="B21" s="67" t="s">
        <v>40</v>
      </c>
      <c r="C21" s="51">
        <v>8521</v>
      </c>
      <c r="D21" s="24">
        <v>124</v>
      </c>
      <c r="E21" s="24">
        <f t="shared" si="4"/>
        <v>8645</v>
      </c>
      <c r="F21" s="51">
        <v>11863</v>
      </c>
      <c r="G21" s="24">
        <v>459</v>
      </c>
      <c r="H21" s="24">
        <f t="shared" si="5"/>
        <v>12322</v>
      </c>
      <c r="I21" s="51">
        <v>12629</v>
      </c>
      <c r="J21" s="24">
        <v>579</v>
      </c>
      <c r="K21" s="24">
        <f t="shared" si="7"/>
        <v>13208</v>
      </c>
      <c r="L21" s="65">
        <f t="shared" si="6"/>
        <v>-886</v>
      </c>
    </row>
    <row r="22" spans="2:12" ht="13.15" hidden="1" customHeight="1" x14ac:dyDescent="0.2">
      <c r="B22" s="67" t="s">
        <v>41</v>
      </c>
      <c r="C22" s="51">
        <v>9112</v>
      </c>
      <c r="D22" s="24">
        <v>131</v>
      </c>
      <c r="E22" s="24">
        <f t="shared" si="4"/>
        <v>9243</v>
      </c>
      <c r="F22" s="69">
        <v>12747</v>
      </c>
      <c r="G22" s="24">
        <v>816</v>
      </c>
      <c r="H22" s="24">
        <f t="shared" si="5"/>
        <v>13563</v>
      </c>
      <c r="I22" s="51">
        <v>13533</v>
      </c>
      <c r="J22" s="24">
        <v>890</v>
      </c>
      <c r="K22" s="24">
        <f t="shared" si="7"/>
        <v>14423</v>
      </c>
      <c r="L22" s="65">
        <f t="shared" si="6"/>
        <v>-860</v>
      </c>
    </row>
    <row r="23" spans="2:12" ht="13.15" hidden="1" customHeight="1" x14ac:dyDescent="0.2">
      <c r="B23" s="67" t="s">
        <v>42</v>
      </c>
      <c r="C23" s="51">
        <v>10681</v>
      </c>
      <c r="D23" s="24">
        <v>218</v>
      </c>
      <c r="E23" s="24">
        <f t="shared" si="4"/>
        <v>10899</v>
      </c>
      <c r="F23" s="51">
        <v>14518</v>
      </c>
      <c r="G23" s="24">
        <v>730</v>
      </c>
      <c r="H23" s="24">
        <f t="shared" si="5"/>
        <v>15248</v>
      </c>
      <c r="I23" s="51">
        <v>13221</v>
      </c>
      <c r="J23" s="24">
        <v>881</v>
      </c>
      <c r="K23" s="24">
        <f t="shared" si="7"/>
        <v>14102</v>
      </c>
      <c r="L23" s="65">
        <f t="shared" si="6"/>
        <v>1146</v>
      </c>
    </row>
    <row r="24" spans="2:12" ht="13.15" hidden="1" customHeight="1" x14ac:dyDescent="0.2">
      <c r="B24" s="67" t="s">
        <v>43</v>
      </c>
      <c r="C24" s="51">
        <v>11260</v>
      </c>
      <c r="D24" s="24">
        <v>515</v>
      </c>
      <c r="E24" s="24">
        <f t="shared" si="4"/>
        <v>11775</v>
      </c>
      <c r="F24" s="51">
        <v>14466</v>
      </c>
      <c r="G24" s="24">
        <v>835</v>
      </c>
      <c r="H24" s="24">
        <f t="shared" si="5"/>
        <v>15301</v>
      </c>
      <c r="I24" s="51">
        <v>12756</v>
      </c>
      <c r="J24" s="47">
        <v>819</v>
      </c>
      <c r="K24" s="24">
        <f t="shared" si="7"/>
        <v>13575</v>
      </c>
      <c r="L24" s="65">
        <f t="shared" si="6"/>
        <v>1726</v>
      </c>
    </row>
    <row r="25" spans="2:12" ht="13.15" hidden="1" customHeight="1" x14ac:dyDescent="0.2">
      <c r="B25" s="67" t="s">
        <v>44</v>
      </c>
      <c r="C25" s="51">
        <v>15137</v>
      </c>
      <c r="D25" s="24">
        <v>232</v>
      </c>
      <c r="E25" s="24">
        <f t="shared" si="4"/>
        <v>15369</v>
      </c>
      <c r="F25" s="51">
        <v>18756</v>
      </c>
      <c r="G25" s="24">
        <v>457</v>
      </c>
      <c r="H25" s="24">
        <f t="shared" si="5"/>
        <v>19213</v>
      </c>
      <c r="I25" s="51">
        <v>19418</v>
      </c>
      <c r="J25" s="24">
        <v>474</v>
      </c>
      <c r="K25" s="24">
        <f t="shared" si="7"/>
        <v>19892</v>
      </c>
      <c r="L25" s="65">
        <f t="shared" si="6"/>
        <v>-679</v>
      </c>
    </row>
    <row r="26" spans="2:12" ht="13.15" hidden="1" customHeight="1" x14ac:dyDescent="0.2">
      <c r="B26" s="67" t="s">
        <v>45</v>
      </c>
      <c r="C26" s="51">
        <v>12605</v>
      </c>
      <c r="D26" s="24">
        <v>229</v>
      </c>
      <c r="E26" s="24">
        <f t="shared" si="4"/>
        <v>12834</v>
      </c>
      <c r="F26" s="51">
        <v>15920</v>
      </c>
      <c r="G26" s="24">
        <v>304</v>
      </c>
      <c r="H26" s="24">
        <f t="shared" si="5"/>
        <v>16224</v>
      </c>
      <c r="I26" s="51">
        <v>17034</v>
      </c>
      <c r="J26" s="47">
        <v>571</v>
      </c>
      <c r="K26" s="24">
        <f t="shared" si="7"/>
        <v>17605</v>
      </c>
      <c r="L26" s="65">
        <f>H26-K26</f>
        <v>-1381</v>
      </c>
    </row>
    <row r="27" spans="2:12" ht="13.15" hidden="1" customHeight="1" x14ac:dyDescent="0.2">
      <c r="B27" s="67" t="s">
        <v>34</v>
      </c>
      <c r="C27" s="51">
        <v>12709</v>
      </c>
      <c r="D27" s="24">
        <v>384</v>
      </c>
      <c r="E27" s="24">
        <f t="shared" si="4"/>
        <v>13093</v>
      </c>
      <c r="F27" s="51">
        <v>16230</v>
      </c>
      <c r="G27" s="24">
        <v>566</v>
      </c>
      <c r="H27" s="24">
        <f t="shared" si="5"/>
        <v>16796</v>
      </c>
      <c r="I27" s="51">
        <v>16280</v>
      </c>
      <c r="J27" s="47">
        <v>612</v>
      </c>
      <c r="K27" s="24">
        <f t="shared" si="7"/>
        <v>16892</v>
      </c>
      <c r="L27" s="65">
        <f>H27-K27</f>
        <v>-96</v>
      </c>
    </row>
    <row r="28" spans="2:12" ht="13.15" hidden="1" customHeight="1" x14ac:dyDescent="0.2">
      <c r="B28" s="67" t="s">
        <v>35</v>
      </c>
      <c r="C28" s="51">
        <v>10987</v>
      </c>
      <c r="D28" s="24">
        <v>633</v>
      </c>
      <c r="E28" s="24">
        <f t="shared" si="4"/>
        <v>11620</v>
      </c>
      <c r="F28" s="51">
        <v>13983</v>
      </c>
      <c r="G28" s="24">
        <v>1068</v>
      </c>
      <c r="H28" s="24">
        <f t="shared" si="5"/>
        <v>15051</v>
      </c>
      <c r="I28" s="51">
        <v>16090</v>
      </c>
      <c r="J28" s="47">
        <v>1023</v>
      </c>
      <c r="K28" s="24">
        <f t="shared" si="7"/>
        <v>17113</v>
      </c>
      <c r="L28" s="65">
        <f>H28-K28</f>
        <v>-2062</v>
      </c>
    </row>
    <row r="29" spans="2:12" ht="14.25" hidden="1" customHeight="1" x14ac:dyDescent="0.2">
      <c r="B29" s="68" t="s">
        <v>37</v>
      </c>
      <c r="C29" s="52">
        <v>17148</v>
      </c>
      <c r="D29" s="30">
        <v>663</v>
      </c>
      <c r="E29" s="30">
        <f t="shared" si="4"/>
        <v>17811</v>
      </c>
      <c r="F29" s="52">
        <v>20874</v>
      </c>
      <c r="G29" s="30">
        <v>1195</v>
      </c>
      <c r="H29" s="30">
        <f t="shared" si="5"/>
        <v>22069</v>
      </c>
      <c r="I29" s="63">
        <v>15941</v>
      </c>
      <c r="J29" s="62">
        <v>894</v>
      </c>
      <c r="K29" s="55">
        <f t="shared" si="7"/>
        <v>16835</v>
      </c>
      <c r="L29" s="80">
        <f>H29-K29</f>
        <v>5234</v>
      </c>
    </row>
    <row r="30" spans="2:12" ht="15" hidden="1" customHeight="1" x14ac:dyDescent="0.2">
      <c r="B30" s="224">
        <v>2016</v>
      </c>
      <c r="C30" s="225"/>
      <c r="D30" s="225"/>
      <c r="E30" s="225"/>
      <c r="F30" s="225"/>
      <c r="G30" s="225"/>
      <c r="H30" s="225"/>
      <c r="I30" s="225"/>
      <c r="J30" s="225"/>
      <c r="K30" s="225"/>
      <c r="L30" s="225"/>
    </row>
    <row r="31" spans="2:12" ht="13.15" hidden="1" customHeight="1" x14ac:dyDescent="0.2">
      <c r="B31" s="66" t="s">
        <v>38</v>
      </c>
      <c r="C31" s="50">
        <v>11701</v>
      </c>
      <c r="D31" s="23">
        <v>394</v>
      </c>
      <c r="E31" s="23">
        <v>12095</v>
      </c>
      <c r="F31" s="50">
        <v>17306</v>
      </c>
      <c r="G31" s="23">
        <v>741</v>
      </c>
      <c r="H31" s="23">
        <v>18047</v>
      </c>
      <c r="I31" s="50">
        <v>22657</v>
      </c>
      <c r="J31" s="23">
        <v>746</v>
      </c>
      <c r="K31" s="53">
        <v>23403</v>
      </c>
      <c r="L31" s="64">
        <f t="shared" ref="L31:L42" si="8">H31-K31</f>
        <v>-5356</v>
      </c>
    </row>
    <row r="32" spans="2:12" ht="13.15" hidden="1" customHeight="1" x14ac:dyDescent="0.2">
      <c r="B32" s="67" t="s">
        <v>39</v>
      </c>
      <c r="C32" s="51">
        <v>7931</v>
      </c>
      <c r="D32" s="24">
        <v>295</v>
      </c>
      <c r="E32" s="24">
        <v>8226</v>
      </c>
      <c r="F32" s="51">
        <v>11136</v>
      </c>
      <c r="G32" s="24">
        <v>448</v>
      </c>
      <c r="H32" s="24">
        <v>11584</v>
      </c>
      <c r="I32" s="51">
        <v>13168</v>
      </c>
      <c r="J32" s="24">
        <v>495</v>
      </c>
      <c r="K32" s="54">
        <v>13663</v>
      </c>
      <c r="L32" s="65">
        <f t="shared" si="8"/>
        <v>-2079</v>
      </c>
    </row>
    <row r="33" spans="2:13" ht="13.15" hidden="1" customHeight="1" x14ac:dyDescent="0.2">
      <c r="B33" s="67" t="s">
        <v>40</v>
      </c>
      <c r="C33" s="51">
        <v>9590</v>
      </c>
      <c r="D33" s="24">
        <v>392</v>
      </c>
      <c r="E33" s="24">
        <v>9982</v>
      </c>
      <c r="F33" s="51">
        <v>12864</v>
      </c>
      <c r="G33" s="24">
        <v>704</v>
      </c>
      <c r="H33" s="24">
        <v>13568</v>
      </c>
      <c r="I33" s="51">
        <v>13550</v>
      </c>
      <c r="J33" s="24">
        <v>1082</v>
      </c>
      <c r="K33" s="54">
        <v>14632</v>
      </c>
      <c r="L33" s="65">
        <f t="shared" si="8"/>
        <v>-1064</v>
      </c>
    </row>
    <row r="34" spans="2:13" ht="13.15" hidden="1" customHeight="1" x14ac:dyDescent="0.2">
      <c r="B34" s="67" t="s">
        <v>41</v>
      </c>
      <c r="C34" s="51">
        <v>10939</v>
      </c>
      <c r="D34" s="24">
        <v>368</v>
      </c>
      <c r="E34" s="24">
        <v>11307</v>
      </c>
      <c r="F34" s="69">
        <v>14408</v>
      </c>
      <c r="G34" s="24">
        <v>1230</v>
      </c>
      <c r="H34" s="24">
        <v>15638</v>
      </c>
      <c r="I34" s="51">
        <v>14784</v>
      </c>
      <c r="J34" s="24">
        <v>1279</v>
      </c>
      <c r="K34" s="54">
        <v>16063</v>
      </c>
      <c r="L34" s="65">
        <f t="shared" si="8"/>
        <v>-425</v>
      </c>
    </row>
    <row r="35" spans="2:13" ht="13.15" hidden="1" customHeight="1" x14ac:dyDescent="0.2">
      <c r="B35" s="67" t="s">
        <v>42</v>
      </c>
      <c r="C35" s="51">
        <v>10685</v>
      </c>
      <c r="D35" s="24">
        <v>561</v>
      </c>
      <c r="E35" s="24">
        <v>11246</v>
      </c>
      <c r="F35" s="51">
        <v>14525</v>
      </c>
      <c r="G35" s="24">
        <v>932</v>
      </c>
      <c r="H35" s="24">
        <v>15457</v>
      </c>
      <c r="I35" s="51">
        <v>14186</v>
      </c>
      <c r="J35" s="24">
        <v>995</v>
      </c>
      <c r="K35" s="54">
        <v>15181</v>
      </c>
      <c r="L35" s="65">
        <f t="shared" si="8"/>
        <v>276</v>
      </c>
    </row>
    <row r="36" spans="2:13" ht="13.15" hidden="1" customHeight="1" x14ac:dyDescent="0.2">
      <c r="B36" s="67" t="s">
        <v>43</v>
      </c>
      <c r="C36" s="51">
        <v>12454</v>
      </c>
      <c r="D36" s="24">
        <v>482</v>
      </c>
      <c r="E36" s="24">
        <v>12936</v>
      </c>
      <c r="F36" s="51">
        <v>16760</v>
      </c>
      <c r="G36" s="24">
        <v>542</v>
      </c>
      <c r="H36" s="24">
        <v>17302</v>
      </c>
      <c r="I36" s="51">
        <v>15084</v>
      </c>
      <c r="J36" s="47">
        <v>554</v>
      </c>
      <c r="K36" s="54">
        <v>15638</v>
      </c>
      <c r="L36" s="65">
        <f t="shared" si="8"/>
        <v>1664</v>
      </c>
    </row>
    <row r="37" spans="2:13" ht="13.15" hidden="1" customHeight="1" x14ac:dyDescent="0.2">
      <c r="B37" s="67" t="s">
        <v>44</v>
      </c>
      <c r="C37" s="51">
        <v>15600</v>
      </c>
      <c r="D37" s="24">
        <v>882</v>
      </c>
      <c r="E37" s="24">
        <v>16482</v>
      </c>
      <c r="F37" s="51">
        <v>19892</v>
      </c>
      <c r="G37" s="24">
        <v>1321</v>
      </c>
      <c r="H37" s="24">
        <v>21213</v>
      </c>
      <c r="I37" s="51">
        <v>20325</v>
      </c>
      <c r="J37" s="24">
        <v>754</v>
      </c>
      <c r="K37" s="54">
        <v>21079</v>
      </c>
      <c r="L37" s="65">
        <f t="shared" si="8"/>
        <v>134</v>
      </c>
    </row>
    <row r="38" spans="2:13" ht="13.15" hidden="1" customHeight="1" x14ac:dyDescent="0.2">
      <c r="B38" s="67" t="s">
        <v>45</v>
      </c>
      <c r="C38" s="51">
        <v>11797</v>
      </c>
      <c r="D38" s="24">
        <v>473</v>
      </c>
      <c r="E38" s="24">
        <v>12270</v>
      </c>
      <c r="F38" s="51">
        <v>15218</v>
      </c>
      <c r="G38" s="24">
        <v>919</v>
      </c>
      <c r="H38" s="24">
        <v>16137</v>
      </c>
      <c r="I38" s="175">
        <v>16255</v>
      </c>
      <c r="J38" s="176">
        <v>704</v>
      </c>
      <c r="K38" s="54">
        <v>16959</v>
      </c>
      <c r="L38" s="65">
        <f t="shared" si="8"/>
        <v>-822</v>
      </c>
    </row>
    <row r="39" spans="2:13" ht="13.15" hidden="1" customHeight="1" x14ac:dyDescent="0.2">
      <c r="B39" s="67" t="s">
        <v>34</v>
      </c>
      <c r="C39" s="51">
        <v>11648</v>
      </c>
      <c r="D39" s="24">
        <v>418</v>
      </c>
      <c r="E39" s="24">
        <v>12066</v>
      </c>
      <c r="F39" s="51">
        <v>15167</v>
      </c>
      <c r="G39" s="24">
        <v>874</v>
      </c>
      <c r="H39" s="24">
        <v>16041</v>
      </c>
      <c r="I39" s="175">
        <v>15101</v>
      </c>
      <c r="J39" s="176">
        <v>1074</v>
      </c>
      <c r="K39" s="54">
        <v>16175</v>
      </c>
      <c r="L39" s="111">
        <f t="shared" si="8"/>
        <v>-134</v>
      </c>
    </row>
    <row r="40" spans="2:13" ht="13.15" hidden="1" customHeight="1" x14ac:dyDescent="0.2">
      <c r="B40" s="67" t="s">
        <v>35</v>
      </c>
      <c r="C40" s="51">
        <v>10930</v>
      </c>
      <c r="D40" s="24">
        <v>463</v>
      </c>
      <c r="E40" s="24">
        <v>11393</v>
      </c>
      <c r="F40" s="51">
        <v>14639</v>
      </c>
      <c r="G40" s="24">
        <v>952</v>
      </c>
      <c r="H40" s="24">
        <v>15591</v>
      </c>
      <c r="I40" s="175">
        <v>16561</v>
      </c>
      <c r="J40" s="176">
        <v>781</v>
      </c>
      <c r="K40" s="54">
        <v>17342</v>
      </c>
      <c r="L40" s="111">
        <f t="shared" si="8"/>
        <v>-1751</v>
      </c>
    </row>
    <row r="41" spans="2:13" ht="13.15" hidden="1" customHeight="1" x14ac:dyDescent="0.2">
      <c r="B41" s="67" t="s">
        <v>36</v>
      </c>
      <c r="C41" s="51">
        <v>8791</v>
      </c>
      <c r="D41" s="24">
        <v>452</v>
      </c>
      <c r="E41" s="24">
        <v>9243</v>
      </c>
      <c r="F41" s="51">
        <v>12539</v>
      </c>
      <c r="G41" s="24">
        <v>811</v>
      </c>
      <c r="H41" s="24">
        <v>13350</v>
      </c>
      <c r="I41" s="175">
        <v>13500</v>
      </c>
      <c r="J41" s="176">
        <v>665</v>
      </c>
      <c r="K41" s="54">
        <v>14165</v>
      </c>
      <c r="L41" s="111">
        <f t="shared" si="8"/>
        <v>-815</v>
      </c>
    </row>
    <row r="42" spans="2:13" ht="14.25" hidden="1" customHeight="1" x14ac:dyDescent="0.2">
      <c r="B42" s="68" t="s">
        <v>37</v>
      </c>
      <c r="C42" s="52">
        <v>18222</v>
      </c>
      <c r="D42" s="30">
        <v>621</v>
      </c>
      <c r="E42" s="30">
        <v>18843</v>
      </c>
      <c r="F42" s="52">
        <v>22356</v>
      </c>
      <c r="G42" s="30">
        <v>1112</v>
      </c>
      <c r="H42" s="30">
        <v>23468</v>
      </c>
      <c r="I42" s="177">
        <v>18588</v>
      </c>
      <c r="J42" s="176">
        <v>826</v>
      </c>
      <c r="K42" s="54">
        <v>19414</v>
      </c>
      <c r="L42" s="111">
        <f t="shared" si="8"/>
        <v>4054</v>
      </c>
    </row>
    <row r="43" spans="2:13" ht="15" customHeight="1" x14ac:dyDescent="0.2">
      <c r="B43" s="222">
        <v>2017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</row>
    <row r="44" spans="2:13" x14ac:dyDescent="0.2">
      <c r="B44" s="124" t="s">
        <v>38</v>
      </c>
      <c r="C44" s="23">
        <v>11459</v>
      </c>
      <c r="D44" s="23">
        <v>532</v>
      </c>
      <c r="E44" s="53">
        <f t="shared" ref="E44:E49" si="9">C44+D44</f>
        <v>11991</v>
      </c>
      <c r="F44" s="23">
        <v>17769</v>
      </c>
      <c r="G44" s="23">
        <v>765</v>
      </c>
      <c r="H44" s="53">
        <f t="shared" si="5"/>
        <v>18534</v>
      </c>
      <c r="I44" s="23">
        <v>23639</v>
      </c>
      <c r="J44" s="185">
        <v>919</v>
      </c>
      <c r="K44" s="23">
        <f t="shared" ref="K44:K55" si="10">J44+I44</f>
        <v>24558</v>
      </c>
      <c r="L44" s="179">
        <f t="shared" ref="L44:L55" si="11">H44-K44</f>
        <v>-6024</v>
      </c>
    </row>
    <row r="45" spans="2:13" x14ac:dyDescent="0.2">
      <c r="B45" s="125" t="s">
        <v>39</v>
      </c>
      <c r="C45" s="24">
        <v>7599</v>
      </c>
      <c r="D45" s="24">
        <v>292</v>
      </c>
      <c r="E45" s="54">
        <f t="shared" si="9"/>
        <v>7891</v>
      </c>
      <c r="F45" s="24">
        <v>10762</v>
      </c>
      <c r="G45" s="24">
        <v>473</v>
      </c>
      <c r="H45" s="54">
        <f t="shared" si="5"/>
        <v>11235</v>
      </c>
      <c r="I45" s="24">
        <v>13251</v>
      </c>
      <c r="J45" s="47">
        <v>560</v>
      </c>
      <c r="K45" s="24">
        <f t="shared" si="10"/>
        <v>13811</v>
      </c>
      <c r="L45" s="111">
        <f t="shared" si="11"/>
        <v>-2576</v>
      </c>
    </row>
    <row r="46" spans="2:13" x14ac:dyDescent="0.2">
      <c r="B46" s="125" t="s">
        <v>40</v>
      </c>
      <c r="C46" s="24">
        <v>9093</v>
      </c>
      <c r="D46" s="24">
        <v>397</v>
      </c>
      <c r="E46" s="54">
        <f t="shared" si="9"/>
        <v>9490</v>
      </c>
      <c r="F46" s="24">
        <v>13176</v>
      </c>
      <c r="G46" s="24">
        <v>679</v>
      </c>
      <c r="H46" s="54">
        <f t="shared" si="5"/>
        <v>13855</v>
      </c>
      <c r="I46" s="24">
        <v>13726</v>
      </c>
      <c r="J46" s="47">
        <v>922</v>
      </c>
      <c r="K46" s="24">
        <f t="shared" si="10"/>
        <v>14648</v>
      </c>
      <c r="L46" s="111">
        <f t="shared" si="11"/>
        <v>-793</v>
      </c>
      <c r="M46" s="126"/>
    </row>
    <row r="47" spans="2:13" x14ac:dyDescent="0.2">
      <c r="B47" s="125" t="s">
        <v>41</v>
      </c>
      <c r="C47" s="24">
        <v>11385</v>
      </c>
      <c r="D47" s="24">
        <v>217</v>
      </c>
      <c r="E47" s="24">
        <f t="shared" si="9"/>
        <v>11602</v>
      </c>
      <c r="F47" s="51">
        <v>15167</v>
      </c>
      <c r="G47" s="24">
        <v>931</v>
      </c>
      <c r="H47" s="24">
        <f t="shared" ref="H47:H55" si="12">SUM(F47:G47)</f>
        <v>16098</v>
      </c>
      <c r="I47" s="51">
        <v>15815</v>
      </c>
      <c r="J47" s="47">
        <v>850</v>
      </c>
      <c r="K47" s="24">
        <f t="shared" si="10"/>
        <v>16665</v>
      </c>
      <c r="L47" s="111">
        <f t="shared" si="11"/>
        <v>-567</v>
      </c>
      <c r="M47" s="126"/>
    </row>
    <row r="48" spans="2:13" x14ac:dyDescent="0.2">
      <c r="B48" s="125" t="s">
        <v>42</v>
      </c>
      <c r="C48" s="24">
        <v>10791</v>
      </c>
      <c r="D48" s="24">
        <v>234</v>
      </c>
      <c r="E48" s="54">
        <f t="shared" si="9"/>
        <v>11025</v>
      </c>
      <c r="F48" s="24">
        <v>15562</v>
      </c>
      <c r="G48" s="24">
        <v>636</v>
      </c>
      <c r="H48" s="54">
        <f t="shared" si="12"/>
        <v>16198</v>
      </c>
      <c r="I48" s="182">
        <v>14844</v>
      </c>
      <c r="J48" s="24">
        <v>921</v>
      </c>
      <c r="K48" s="54">
        <f t="shared" si="10"/>
        <v>15765</v>
      </c>
      <c r="L48" s="111">
        <f t="shared" si="11"/>
        <v>433</v>
      </c>
      <c r="M48" s="126"/>
    </row>
    <row r="49" spans="2:13" x14ac:dyDescent="0.2">
      <c r="B49" s="125" t="s">
        <v>43</v>
      </c>
      <c r="C49" s="24">
        <v>13943</v>
      </c>
      <c r="D49" s="24">
        <v>314</v>
      </c>
      <c r="E49" s="54">
        <f t="shared" si="9"/>
        <v>14257</v>
      </c>
      <c r="F49" s="51">
        <v>17997</v>
      </c>
      <c r="G49" s="24">
        <v>437</v>
      </c>
      <c r="H49" s="54">
        <f t="shared" si="12"/>
        <v>18434</v>
      </c>
      <c r="I49" s="183">
        <v>16789</v>
      </c>
      <c r="J49" s="24">
        <v>618</v>
      </c>
      <c r="K49" s="54">
        <f t="shared" si="10"/>
        <v>17407</v>
      </c>
      <c r="L49" s="111">
        <f t="shared" si="11"/>
        <v>1027</v>
      </c>
      <c r="M49" s="126"/>
    </row>
    <row r="50" spans="2:13" x14ac:dyDescent="0.2">
      <c r="B50" s="125" t="s">
        <v>44</v>
      </c>
      <c r="C50" s="24">
        <v>18104</v>
      </c>
      <c r="D50" s="24">
        <v>288</v>
      </c>
      <c r="E50" s="54">
        <f>C50+D50</f>
        <v>18392</v>
      </c>
      <c r="F50" s="51">
        <v>22609</v>
      </c>
      <c r="G50" s="24">
        <v>340</v>
      </c>
      <c r="H50" s="24">
        <f t="shared" si="12"/>
        <v>22949</v>
      </c>
      <c r="I50" s="183">
        <v>23066</v>
      </c>
      <c r="J50" s="24">
        <v>571</v>
      </c>
      <c r="K50" s="54">
        <f t="shared" si="10"/>
        <v>23637</v>
      </c>
      <c r="L50" s="111">
        <f t="shared" si="11"/>
        <v>-688</v>
      </c>
      <c r="M50" s="126"/>
    </row>
    <row r="51" spans="2:13" x14ac:dyDescent="0.2">
      <c r="B51" s="125" t="s">
        <v>45</v>
      </c>
      <c r="C51" s="24">
        <v>14394</v>
      </c>
      <c r="D51" s="24">
        <v>286</v>
      </c>
      <c r="E51" s="54">
        <f>C51+D51</f>
        <v>14680</v>
      </c>
      <c r="F51" s="24">
        <v>17807</v>
      </c>
      <c r="G51" s="24">
        <v>678</v>
      </c>
      <c r="H51" s="54">
        <f t="shared" si="12"/>
        <v>18485</v>
      </c>
      <c r="I51" s="182">
        <v>19648</v>
      </c>
      <c r="J51" s="24">
        <v>1167</v>
      </c>
      <c r="K51" s="54">
        <f t="shared" si="10"/>
        <v>20815</v>
      </c>
      <c r="L51" s="111">
        <f t="shared" si="11"/>
        <v>-2330</v>
      </c>
      <c r="M51" s="126"/>
    </row>
    <row r="52" spans="2:13" ht="12.75" customHeight="1" x14ac:dyDescent="0.2">
      <c r="B52" s="125" t="s">
        <v>34</v>
      </c>
      <c r="C52" s="24">
        <v>12676</v>
      </c>
      <c r="D52" s="24">
        <v>409</v>
      </c>
      <c r="E52" s="24">
        <f>C52+D52</f>
        <v>13085</v>
      </c>
      <c r="F52" s="51">
        <v>16073</v>
      </c>
      <c r="G52" s="24">
        <v>792</v>
      </c>
      <c r="H52" s="54">
        <f t="shared" si="12"/>
        <v>16865</v>
      </c>
      <c r="I52" s="183">
        <v>16858</v>
      </c>
      <c r="J52" s="24">
        <v>865</v>
      </c>
      <c r="K52" s="54">
        <f t="shared" si="10"/>
        <v>17723</v>
      </c>
      <c r="L52" s="111">
        <f t="shared" si="11"/>
        <v>-858</v>
      </c>
      <c r="M52" s="126"/>
    </row>
    <row r="53" spans="2:13" ht="12.75" customHeight="1" x14ac:dyDescent="0.2">
      <c r="B53" s="125" t="s">
        <v>35</v>
      </c>
      <c r="C53" s="24">
        <v>11795</v>
      </c>
      <c r="D53" s="24">
        <v>419</v>
      </c>
      <c r="E53" s="54">
        <f>C53+D53</f>
        <v>12214</v>
      </c>
      <c r="F53" s="24">
        <v>15390</v>
      </c>
      <c r="G53" s="24">
        <v>861</v>
      </c>
      <c r="H53" s="24">
        <f t="shared" si="12"/>
        <v>16251</v>
      </c>
      <c r="I53" s="183">
        <v>17080</v>
      </c>
      <c r="J53" s="24">
        <v>672</v>
      </c>
      <c r="K53" s="54">
        <f t="shared" si="10"/>
        <v>17752</v>
      </c>
      <c r="L53" s="111">
        <f t="shared" si="11"/>
        <v>-1501</v>
      </c>
      <c r="M53" s="126"/>
    </row>
    <row r="54" spans="2:13" ht="12.75" customHeight="1" x14ac:dyDescent="0.2">
      <c r="B54" s="125" t="s">
        <v>36</v>
      </c>
      <c r="C54" s="24">
        <v>11834</v>
      </c>
      <c r="D54" s="24">
        <v>277</v>
      </c>
      <c r="E54" s="54">
        <v>12111</v>
      </c>
      <c r="F54" s="24">
        <v>14976</v>
      </c>
      <c r="G54" s="24">
        <v>513</v>
      </c>
      <c r="H54" s="24">
        <v>15489</v>
      </c>
      <c r="I54" s="183">
        <v>16308</v>
      </c>
      <c r="J54" s="24">
        <v>470</v>
      </c>
      <c r="K54" s="54">
        <f t="shared" si="10"/>
        <v>16778</v>
      </c>
      <c r="L54" s="111">
        <f t="shared" si="11"/>
        <v>-1289</v>
      </c>
      <c r="M54" s="126"/>
    </row>
    <row r="55" spans="2:13" ht="12.75" customHeight="1" x14ac:dyDescent="0.2">
      <c r="B55" s="152" t="s">
        <v>37</v>
      </c>
      <c r="C55" s="30">
        <v>20395</v>
      </c>
      <c r="D55" s="30">
        <v>382</v>
      </c>
      <c r="E55" s="178">
        <f>C55+D55</f>
        <v>20777</v>
      </c>
      <c r="F55" s="30">
        <v>26817</v>
      </c>
      <c r="G55" s="30">
        <v>1030</v>
      </c>
      <c r="H55" s="178">
        <f t="shared" si="12"/>
        <v>27847</v>
      </c>
      <c r="I55" s="184">
        <v>19803</v>
      </c>
      <c r="J55" s="30">
        <v>693</v>
      </c>
      <c r="K55" s="54">
        <f t="shared" si="10"/>
        <v>20496</v>
      </c>
      <c r="L55" s="111">
        <f t="shared" si="11"/>
        <v>7351</v>
      </c>
      <c r="M55" s="126"/>
    </row>
    <row r="56" spans="2:13" ht="14.45" customHeight="1" x14ac:dyDescent="0.2">
      <c r="B56" s="232" t="s">
        <v>123</v>
      </c>
      <c r="C56" s="232"/>
      <c r="D56" s="232"/>
      <c r="E56" s="233"/>
      <c r="F56" s="232"/>
      <c r="G56" s="232"/>
      <c r="H56" s="233"/>
      <c r="I56" s="232"/>
      <c r="J56" s="232"/>
      <c r="K56" s="233"/>
      <c r="L56" s="232"/>
      <c r="M56" s="126"/>
    </row>
    <row r="57" spans="2:13" ht="12.75" customHeight="1" x14ac:dyDescent="0.2">
      <c r="B57" s="124" t="s">
        <v>124</v>
      </c>
      <c r="C57" s="23">
        <v>12177</v>
      </c>
      <c r="D57" s="23">
        <v>477</v>
      </c>
      <c r="E57" s="144">
        <f t="shared" ref="E57:E68" si="13">C57+D57</f>
        <v>12654</v>
      </c>
      <c r="F57" s="23">
        <v>18834</v>
      </c>
      <c r="G57" s="23">
        <v>788</v>
      </c>
      <c r="H57" s="144">
        <f t="shared" ref="H57:H68" si="14">F57+G57</f>
        <v>19622</v>
      </c>
      <c r="I57" s="23">
        <v>26175</v>
      </c>
      <c r="J57" s="185">
        <v>834</v>
      </c>
      <c r="K57" s="53">
        <f t="shared" ref="K57:K67" si="15">I57+J57</f>
        <v>27009</v>
      </c>
      <c r="L57" s="186">
        <f t="shared" ref="L57:L68" si="16">H57-K57</f>
        <v>-7387</v>
      </c>
      <c r="M57" s="126"/>
    </row>
    <row r="58" spans="2:13" ht="12.75" customHeight="1" x14ac:dyDescent="0.2">
      <c r="B58" s="125" t="s">
        <v>39</v>
      </c>
      <c r="C58" s="24">
        <v>7127</v>
      </c>
      <c r="D58" s="24">
        <v>286</v>
      </c>
      <c r="E58" s="142">
        <f t="shared" si="13"/>
        <v>7413</v>
      </c>
      <c r="F58" s="24">
        <v>11155</v>
      </c>
      <c r="G58" s="24">
        <v>528</v>
      </c>
      <c r="H58" s="142">
        <f t="shared" si="14"/>
        <v>11683</v>
      </c>
      <c r="I58" s="24">
        <v>13822</v>
      </c>
      <c r="J58" s="47">
        <v>616</v>
      </c>
      <c r="K58" s="54">
        <f t="shared" si="15"/>
        <v>14438</v>
      </c>
      <c r="L58" s="95">
        <f t="shared" si="16"/>
        <v>-2755</v>
      </c>
      <c r="M58" s="126"/>
    </row>
    <row r="59" spans="2:13" ht="12.75" customHeight="1" x14ac:dyDescent="0.2">
      <c r="B59" s="125" t="s">
        <v>40</v>
      </c>
      <c r="C59" s="24">
        <v>11421</v>
      </c>
      <c r="D59" s="24">
        <v>286</v>
      </c>
      <c r="E59" s="142">
        <f t="shared" si="13"/>
        <v>11707</v>
      </c>
      <c r="F59" s="24">
        <v>15098</v>
      </c>
      <c r="G59" s="24">
        <v>663</v>
      </c>
      <c r="H59" s="142">
        <f t="shared" si="14"/>
        <v>15761</v>
      </c>
      <c r="I59" s="24">
        <v>14320</v>
      </c>
      <c r="J59" s="47">
        <v>745</v>
      </c>
      <c r="K59" s="54">
        <f t="shared" si="15"/>
        <v>15065</v>
      </c>
      <c r="L59" s="95">
        <f t="shared" si="16"/>
        <v>696</v>
      </c>
      <c r="M59" s="126"/>
    </row>
    <row r="60" spans="2:13" ht="12.75" customHeight="1" x14ac:dyDescent="0.2">
      <c r="B60" s="125" t="s">
        <v>41</v>
      </c>
      <c r="C60" s="24">
        <v>10463</v>
      </c>
      <c r="D60" s="24">
        <v>356</v>
      </c>
      <c r="E60" s="142">
        <f t="shared" si="13"/>
        <v>10819</v>
      </c>
      <c r="F60" s="24">
        <v>14942</v>
      </c>
      <c r="G60" s="24">
        <v>1050</v>
      </c>
      <c r="H60" s="142">
        <f t="shared" si="14"/>
        <v>15992</v>
      </c>
      <c r="I60" s="24">
        <v>17501</v>
      </c>
      <c r="J60" s="24">
        <v>1327</v>
      </c>
      <c r="K60" s="54">
        <f t="shared" si="15"/>
        <v>18828</v>
      </c>
      <c r="L60" s="95">
        <f t="shared" si="16"/>
        <v>-2836</v>
      </c>
      <c r="M60" s="126"/>
    </row>
    <row r="61" spans="2:13" ht="12.75" customHeight="1" x14ac:dyDescent="0.2">
      <c r="B61" s="125" t="s">
        <v>42</v>
      </c>
      <c r="C61" s="24">
        <v>12748</v>
      </c>
      <c r="D61" s="24">
        <v>408</v>
      </c>
      <c r="E61" s="142">
        <f t="shared" si="13"/>
        <v>13156</v>
      </c>
      <c r="F61" s="24">
        <v>18215</v>
      </c>
      <c r="G61" s="24">
        <v>1069</v>
      </c>
      <c r="H61" s="142">
        <f t="shared" si="14"/>
        <v>19284</v>
      </c>
      <c r="I61" s="24">
        <v>16960</v>
      </c>
      <c r="J61" s="47">
        <v>769</v>
      </c>
      <c r="K61" s="54">
        <f t="shared" si="15"/>
        <v>17729</v>
      </c>
      <c r="L61" s="95">
        <f t="shared" si="16"/>
        <v>1555</v>
      </c>
      <c r="M61" s="126"/>
    </row>
    <row r="62" spans="2:13" ht="12.75" customHeight="1" x14ac:dyDescent="0.2">
      <c r="B62" s="125" t="s">
        <v>43</v>
      </c>
      <c r="C62" s="24">
        <v>15895</v>
      </c>
      <c r="D62" s="24">
        <v>420</v>
      </c>
      <c r="E62" s="142">
        <f t="shared" si="13"/>
        <v>16315</v>
      </c>
      <c r="F62" s="24">
        <v>20473</v>
      </c>
      <c r="G62" s="24">
        <v>985</v>
      </c>
      <c r="H62" s="142">
        <f t="shared" si="14"/>
        <v>21458</v>
      </c>
      <c r="I62" s="24">
        <v>18599</v>
      </c>
      <c r="J62" s="24">
        <v>1075</v>
      </c>
      <c r="K62" s="54">
        <f t="shared" si="15"/>
        <v>19674</v>
      </c>
      <c r="L62" s="95">
        <f t="shared" si="16"/>
        <v>1784</v>
      </c>
      <c r="M62" s="126"/>
    </row>
    <row r="63" spans="2:13" ht="12.75" customHeight="1" x14ac:dyDescent="0.2">
      <c r="B63" s="125" t="s">
        <v>44</v>
      </c>
      <c r="C63" s="24">
        <v>18838</v>
      </c>
      <c r="D63" s="24">
        <v>403</v>
      </c>
      <c r="E63" s="142">
        <f t="shared" si="13"/>
        <v>19241</v>
      </c>
      <c r="F63" s="24">
        <v>24014</v>
      </c>
      <c r="G63" s="24">
        <v>879</v>
      </c>
      <c r="H63" s="142">
        <f t="shared" si="14"/>
        <v>24893</v>
      </c>
      <c r="I63" s="24">
        <v>24494</v>
      </c>
      <c r="J63" s="47">
        <v>859</v>
      </c>
      <c r="K63" s="54">
        <f t="shared" si="15"/>
        <v>25353</v>
      </c>
      <c r="L63" s="95">
        <f t="shared" si="16"/>
        <v>-460</v>
      </c>
      <c r="M63" s="126"/>
    </row>
    <row r="64" spans="2:13" ht="12.75" customHeight="1" x14ac:dyDescent="0.2">
      <c r="B64" s="67" t="s">
        <v>45</v>
      </c>
      <c r="C64" s="51">
        <v>15832</v>
      </c>
      <c r="D64" s="24">
        <v>489</v>
      </c>
      <c r="E64" s="49">
        <f t="shared" si="13"/>
        <v>16321</v>
      </c>
      <c r="F64" s="51">
        <v>20475</v>
      </c>
      <c r="G64" s="24">
        <v>719</v>
      </c>
      <c r="H64" s="49">
        <f t="shared" si="14"/>
        <v>21194</v>
      </c>
      <c r="I64" s="51">
        <v>21656</v>
      </c>
      <c r="J64" s="47">
        <v>903</v>
      </c>
      <c r="K64" s="54">
        <f t="shared" si="15"/>
        <v>22559</v>
      </c>
      <c r="L64" s="95">
        <f t="shared" si="16"/>
        <v>-1365</v>
      </c>
      <c r="M64" s="126"/>
    </row>
    <row r="65" spans="2:13" ht="12.75" customHeight="1" x14ac:dyDescent="0.2">
      <c r="B65" s="67" t="s">
        <v>34</v>
      </c>
      <c r="C65" s="51">
        <v>14434</v>
      </c>
      <c r="D65" s="24">
        <v>409</v>
      </c>
      <c r="E65" s="49">
        <f t="shared" si="13"/>
        <v>14843</v>
      </c>
      <c r="F65" s="51">
        <v>19494</v>
      </c>
      <c r="G65" s="24">
        <v>486</v>
      </c>
      <c r="H65" s="49">
        <f t="shared" si="14"/>
        <v>19980</v>
      </c>
      <c r="I65" s="51">
        <v>19850</v>
      </c>
      <c r="J65" s="47">
        <v>431</v>
      </c>
      <c r="K65" s="54">
        <f t="shared" si="15"/>
        <v>20281</v>
      </c>
      <c r="L65" s="95">
        <f t="shared" si="16"/>
        <v>-301</v>
      </c>
      <c r="M65" s="126"/>
    </row>
    <row r="66" spans="2:13" ht="12.75" customHeight="1" x14ac:dyDescent="0.2">
      <c r="B66" s="67" t="s">
        <v>35</v>
      </c>
      <c r="C66" s="51">
        <v>14153</v>
      </c>
      <c r="D66" s="24">
        <v>370</v>
      </c>
      <c r="E66" s="49">
        <f t="shared" si="13"/>
        <v>14523</v>
      </c>
      <c r="F66" s="51">
        <v>18928</v>
      </c>
      <c r="G66" s="24">
        <v>457</v>
      </c>
      <c r="H66" s="49">
        <f t="shared" si="14"/>
        <v>19385</v>
      </c>
      <c r="I66" s="51">
        <v>20760</v>
      </c>
      <c r="J66" s="47">
        <v>397</v>
      </c>
      <c r="K66" s="54">
        <f t="shared" si="15"/>
        <v>21157</v>
      </c>
      <c r="L66" s="95">
        <f t="shared" si="16"/>
        <v>-1772</v>
      </c>
      <c r="M66" s="126"/>
    </row>
    <row r="67" spans="2:13" ht="12.75" customHeight="1" x14ac:dyDescent="0.2">
      <c r="B67" s="67" t="s">
        <v>36</v>
      </c>
      <c r="C67" s="51">
        <v>11032</v>
      </c>
      <c r="D67" s="24">
        <v>451</v>
      </c>
      <c r="E67" s="49">
        <f t="shared" si="13"/>
        <v>11483</v>
      </c>
      <c r="F67" s="51">
        <v>15993</v>
      </c>
      <c r="G67" s="24">
        <v>528</v>
      </c>
      <c r="H67" s="49">
        <f t="shared" si="14"/>
        <v>16521</v>
      </c>
      <c r="I67" s="51">
        <v>16458</v>
      </c>
      <c r="J67" s="47">
        <v>405</v>
      </c>
      <c r="K67" s="54">
        <f t="shared" si="15"/>
        <v>16863</v>
      </c>
      <c r="L67" s="95">
        <f t="shared" si="16"/>
        <v>-342</v>
      </c>
      <c r="M67" s="126"/>
    </row>
    <row r="68" spans="2:13" ht="12.75" customHeight="1" x14ac:dyDescent="0.2">
      <c r="B68" s="68" t="s">
        <v>37</v>
      </c>
      <c r="C68" s="52">
        <v>23531</v>
      </c>
      <c r="D68" s="30">
        <v>490</v>
      </c>
      <c r="E68" s="178">
        <f t="shared" si="13"/>
        <v>24021</v>
      </c>
      <c r="F68" s="52">
        <v>29866</v>
      </c>
      <c r="G68" s="30">
        <v>867</v>
      </c>
      <c r="H68" s="178">
        <f t="shared" si="14"/>
        <v>30733</v>
      </c>
      <c r="I68" s="189" t="s">
        <v>138</v>
      </c>
      <c r="J68" s="190" t="s">
        <v>139</v>
      </c>
      <c r="K68" s="211">
        <f>I68+J68</f>
        <v>21593</v>
      </c>
      <c r="L68" s="95">
        <f t="shared" si="16"/>
        <v>9140</v>
      </c>
      <c r="M68" s="126"/>
    </row>
    <row r="69" spans="2:13" ht="14.45" customHeight="1" x14ac:dyDescent="0.2">
      <c r="B69" s="234">
        <v>2019</v>
      </c>
      <c r="C69" s="234"/>
      <c r="D69" s="234"/>
      <c r="E69" s="234"/>
      <c r="F69" s="234"/>
      <c r="G69" s="234"/>
      <c r="H69" s="234"/>
      <c r="I69" s="234"/>
      <c r="J69" s="234"/>
      <c r="K69" s="235"/>
      <c r="L69" s="234"/>
      <c r="M69" s="126"/>
    </row>
    <row r="70" spans="2:13" ht="12.75" customHeight="1" x14ac:dyDescent="0.2">
      <c r="B70" s="66" t="s">
        <v>38</v>
      </c>
      <c r="C70" s="50">
        <v>13396</v>
      </c>
      <c r="D70" s="191">
        <v>359</v>
      </c>
      <c r="E70" s="143">
        <f t="shared" ref="E70:E81" si="17">C70+D70</f>
        <v>13755</v>
      </c>
      <c r="F70" s="50">
        <v>20330</v>
      </c>
      <c r="G70" s="185">
        <v>521</v>
      </c>
      <c r="H70" s="143">
        <f t="shared" ref="H70:H81" si="18">F70+G70</f>
        <v>20851</v>
      </c>
      <c r="I70" s="194">
        <v>29020</v>
      </c>
      <c r="J70" s="195">
        <v>679</v>
      </c>
      <c r="K70" s="196">
        <f t="shared" ref="K70:K81" si="19">I70+J70</f>
        <v>29699</v>
      </c>
      <c r="L70" s="179">
        <f t="shared" ref="L70:L81" si="20">H70-K70</f>
        <v>-8848</v>
      </c>
      <c r="M70" s="126"/>
    </row>
    <row r="71" spans="2:13" ht="12.75" customHeight="1" x14ac:dyDescent="0.2">
      <c r="B71" s="67" t="s">
        <v>39</v>
      </c>
      <c r="C71" s="51">
        <v>8712</v>
      </c>
      <c r="D71" s="193">
        <v>332</v>
      </c>
      <c r="E71" s="49">
        <f t="shared" si="17"/>
        <v>9044</v>
      </c>
      <c r="F71" s="51">
        <v>12975</v>
      </c>
      <c r="G71" s="47">
        <v>412</v>
      </c>
      <c r="H71" s="49">
        <f t="shared" si="18"/>
        <v>13387</v>
      </c>
      <c r="I71" s="197">
        <v>15817</v>
      </c>
      <c r="J71" s="198">
        <v>304</v>
      </c>
      <c r="K71" s="199">
        <f t="shared" si="19"/>
        <v>16121</v>
      </c>
      <c r="L71" s="111">
        <f t="shared" si="20"/>
        <v>-2734</v>
      </c>
      <c r="M71" s="126"/>
    </row>
    <row r="72" spans="2:13" ht="12.75" customHeight="1" x14ac:dyDescent="0.2">
      <c r="B72" s="67" t="s">
        <v>40</v>
      </c>
      <c r="C72" s="51">
        <v>10737</v>
      </c>
      <c r="D72" s="193">
        <v>426</v>
      </c>
      <c r="E72" s="49">
        <f t="shared" si="17"/>
        <v>11163</v>
      </c>
      <c r="F72" s="51">
        <v>16037</v>
      </c>
      <c r="G72" s="47">
        <v>506</v>
      </c>
      <c r="H72" s="49">
        <f t="shared" si="18"/>
        <v>16543</v>
      </c>
      <c r="I72" s="197">
        <v>16988</v>
      </c>
      <c r="J72" s="198">
        <v>422</v>
      </c>
      <c r="K72" s="199">
        <f t="shared" si="19"/>
        <v>17410</v>
      </c>
      <c r="L72" s="111">
        <f t="shared" si="20"/>
        <v>-867</v>
      </c>
      <c r="M72" s="126"/>
    </row>
    <row r="73" spans="2:13" ht="12.75" customHeight="1" x14ac:dyDescent="0.2">
      <c r="B73" s="125" t="s">
        <v>41</v>
      </c>
      <c r="C73" s="24">
        <v>13934</v>
      </c>
      <c r="D73" s="193">
        <v>479</v>
      </c>
      <c r="E73" s="142">
        <f t="shared" si="17"/>
        <v>14413</v>
      </c>
      <c r="F73" s="24">
        <v>18541</v>
      </c>
      <c r="G73" s="47">
        <v>904</v>
      </c>
      <c r="H73" s="142">
        <f t="shared" si="18"/>
        <v>19445</v>
      </c>
      <c r="I73" s="197">
        <v>18085</v>
      </c>
      <c r="J73" s="198">
        <v>1097</v>
      </c>
      <c r="K73" s="199">
        <f t="shared" si="19"/>
        <v>19182</v>
      </c>
      <c r="L73" s="111">
        <f t="shared" si="20"/>
        <v>263</v>
      </c>
      <c r="M73" s="126"/>
    </row>
    <row r="74" spans="2:13" ht="12.75" customHeight="1" x14ac:dyDescent="0.2">
      <c r="B74" s="125" t="s">
        <v>42</v>
      </c>
      <c r="C74" s="24">
        <v>13117</v>
      </c>
      <c r="D74" s="193">
        <v>448</v>
      </c>
      <c r="E74" s="142">
        <f t="shared" si="17"/>
        <v>13565</v>
      </c>
      <c r="F74" s="24">
        <v>18847</v>
      </c>
      <c r="G74" s="47">
        <v>642</v>
      </c>
      <c r="H74" s="142">
        <f t="shared" si="18"/>
        <v>19489</v>
      </c>
      <c r="I74" s="197">
        <v>18616</v>
      </c>
      <c r="J74" s="198">
        <v>722</v>
      </c>
      <c r="K74" s="199">
        <f t="shared" si="19"/>
        <v>19338</v>
      </c>
      <c r="L74" s="111">
        <f t="shared" si="20"/>
        <v>151</v>
      </c>
      <c r="M74" s="126"/>
    </row>
    <row r="75" spans="2:13" ht="12.75" customHeight="1" x14ac:dyDescent="0.2">
      <c r="B75" s="67" t="s">
        <v>43</v>
      </c>
      <c r="C75" s="51">
        <v>15511</v>
      </c>
      <c r="D75" s="193">
        <v>681</v>
      </c>
      <c r="E75" s="49">
        <f t="shared" si="17"/>
        <v>16192</v>
      </c>
      <c r="F75" s="51">
        <v>20971</v>
      </c>
      <c r="G75" s="47">
        <v>1080</v>
      </c>
      <c r="H75" s="49">
        <f t="shared" si="18"/>
        <v>22051</v>
      </c>
      <c r="I75" s="197">
        <v>18438</v>
      </c>
      <c r="J75" s="198">
        <v>863</v>
      </c>
      <c r="K75" s="199">
        <f t="shared" si="19"/>
        <v>19301</v>
      </c>
      <c r="L75" s="111">
        <f t="shared" si="20"/>
        <v>2750</v>
      </c>
      <c r="M75" s="126"/>
    </row>
    <row r="76" spans="2:13" ht="12.75" customHeight="1" x14ac:dyDescent="0.2">
      <c r="B76" s="125" t="s">
        <v>44</v>
      </c>
      <c r="C76" s="198">
        <v>23564</v>
      </c>
      <c r="D76" s="198">
        <v>1083</v>
      </c>
      <c r="E76" s="200">
        <f t="shared" si="17"/>
        <v>24647</v>
      </c>
      <c r="F76" s="198">
        <v>28733</v>
      </c>
      <c r="G76" s="198">
        <v>1517</v>
      </c>
      <c r="H76" s="200">
        <f t="shared" si="18"/>
        <v>30250</v>
      </c>
      <c r="I76" s="197">
        <v>27738</v>
      </c>
      <c r="J76" s="198">
        <v>1182</v>
      </c>
      <c r="K76" s="199">
        <f t="shared" si="19"/>
        <v>28920</v>
      </c>
      <c r="L76" s="111">
        <f t="shared" si="20"/>
        <v>1330</v>
      </c>
      <c r="M76" s="126"/>
    </row>
    <row r="77" spans="2:13" ht="12.75" customHeight="1" x14ac:dyDescent="0.2">
      <c r="B77" s="125" t="s">
        <v>45</v>
      </c>
      <c r="C77" s="198">
        <v>16767</v>
      </c>
      <c r="D77" s="198">
        <v>722</v>
      </c>
      <c r="E77" s="200">
        <f t="shared" si="17"/>
        <v>17489</v>
      </c>
      <c r="F77" s="198">
        <v>22393</v>
      </c>
      <c r="G77" s="198">
        <v>1132</v>
      </c>
      <c r="H77" s="200">
        <f t="shared" si="18"/>
        <v>23525</v>
      </c>
      <c r="I77" s="197">
        <v>24135</v>
      </c>
      <c r="J77" s="198">
        <v>943</v>
      </c>
      <c r="K77" s="199">
        <f t="shared" si="19"/>
        <v>25078</v>
      </c>
      <c r="L77" s="111">
        <f t="shared" si="20"/>
        <v>-1553</v>
      </c>
      <c r="M77" s="126"/>
    </row>
    <row r="78" spans="2:13" ht="12.75" customHeight="1" x14ac:dyDescent="0.2">
      <c r="B78" s="125" t="s">
        <v>34</v>
      </c>
      <c r="C78" s="198">
        <v>15602</v>
      </c>
      <c r="D78" s="198">
        <v>610</v>
      </c>
      <c r="E78" s="200">
        <f t="shared" si="17"/>
        <v>16212</v>
      </c>
      <c r="F78" s="198">
        <v>20834</v>
      </c>
      <c r="G78" s="198">
        <v>883</v>
      </c>
      <c r="H78" s="200">
        <f t="shared" si="18"/>
        <v>21717</v>
      </c>
      <c r="I78" s="197">
        <v>20564</v>
      </c>
      <c r="J78" s="198">
        <v>725</v>
      </c>
      <c r="K78" s="199">
        <f t="shared" si="19"/>
        <v>21289</v>
      </c>
      <c r="L78" s="111">
        <f t="shared" si="20"/>
        <v>428</v>
      </c>
      <c r="M78" s="126"/>
    </row>
    <row r="79" spans="2:13" ht="12.75" customHeight="1" x14ac:dyDescent="0.2">
      <c r="B79" s="125" t="s">
        <v>35</v>
      </c>
      <c r="C79" s="198">
        <v>13945</v>
      </c>
      <c r="D79" s="198">
        <v>599</v>
      </c>
      <c r="E79" s="200">
        <f t="shared" si="17"/>
        <v>14544</v>
      </c>
      <c r="F79" s="198">
        <v>19108</v>
      </c>
      <c r="G79" s="198">
        <v>898</v>
      </c>
      <c r="H79" s="200">
        <f t="shared" si="18"/>
        <v>20006</v>
      </c>
      <c r="I79" s="197">
        <v>21858</v>
      </c>
      <c r="J79" s="198">
        <v>1247</v>
      </c>
      <c r="K79" s="199">
        <f t="shared" si="19"/>
        <v>23105</v>
      </c>
      <c r="L79" s="111">
        <f t="shared" si="20"/>
        <v>-3099</v>
      </c>
      <c r="M79" s="126"/>
    </row>
    <row r="80" spans="2:13" ht="12.75" customHeight="1" x14ac:dyDescent="0.2">
      <c r="B80" s="125" t="s">
        <v>36</v>
      </c>
      <c r="C80" s="198">
        <v>11274</v>
      </c>
      <c r="D80" s="198">
        <v>633</v>
      </c>
      <c r="E80" s="200">
        <f t="shared" si="17"/>
        <v>11907</v>
      </c>
      <c r="F80" s="198">
        <v>16666</v>
      </c>
      <c r="G80" s="198">
        <v>1198</v>
      </c>
      <c r="H80" s="200">
        <f t="shared" si="18"/>
        <v>17864</v>
      </c>
      <c r="I80" s="197">
        <v>17896</v>
      </c>
      <c r="J80" s="198">
        <v>946</v>
      </c>
      <c r="K80" s="199">
        <f t="shared" si="19"/>
        <v>18842</v>
      </c>
      <c r="L80" s="111">
        <f t="shared" si="20"/>
        <v>-978</v>
      </c>
      <c r="M80" s="126"/>
    </row>
    <row r="81" spans="2:13" ht="12.75" customHeight="1" x14ac:dyDescent="0.2">
      <c r="B81" s="152" t="s">
        <v>37</v>
      </c>
      <c r="C81" s="213">
        <v>17361</v>
      </c>
      <c r="D81" s="213">
        <v>566</v>
      </c>
      <c r="E81" s="216">
        <f t="shared" si="17"/>
        <v>17927</v>
      </c>
      <c r="F81" s="213">
        <v>24002</v>
      </c>
      <c r="G81" s="213">
        <v>841</v>
      </c>
      <c r="H81" s="216">
        <f t="shared" si="18"/>
        <v>24843</v>
      </c>
      <c r="I81" s="212">
        <v>19344</v>
      </c>
      <c r="J81" s="213">
        <v>705</v>
      </c>
      <c r="K81" s="214">
        <f t="shared" si="19"/>
        <v>20049</v>
      </c>
      <c r="L81" s="215">
        <f t="shared" si="20"/>
        <v>4794</v>
      </c>
      <c r="M81" s="126"/>
    </row>
    <row r="82" spans="2:13" ht="12.75" customHeight="1" x14ac:dyDescent="0.2">
      <c r="B82" s="276">
        <v>2020</v>
      </c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126"/>
    </row>
    <row r="83" spans="2:13" ht="12.75" customHeight="1" x14ac:dyDescent="0.2">
      <c r="B83" s="124" t="s">
        <v>38</v>
      </c>
      <c r="C83" s="217">
        <v>10115</v>
      </c>
      <c r="D83" s="217">
        <v>341</v>
      </c>
      <c r="E83" s="218">
        <f>C83+D83</f>
        <v>10456</v>
      </c>
      <c r="F83" s="217">
        <v>17074</v>
      </c>
      <c r="G83" s="217">
        <v>483</v>
      </c>
      <c r="H83" s="218">
        <f>F83+G83</f>
        <v>17557</v>
      </c>
      <c r="I83" s="217">
        <v>23412</v>
      </c>
      <c r="J83" s="217">
        <v>473</v>
      </c>
      <c r="K83" s="218">
        <f>I83+J83</f>
        <v>23885</v>
      </c>
      <c r="L83" s="186">
        <f>H83-K83</f>
        <v>-6328</v>
      </c>
      <c r="M83" s="126"/>
    </row>
    <row r="84" spans="2:13" ht="12.75" customHeight="1" x14ac:dyDescent="0.2">
      <c r="B84" s="272" t="s">
        <v>39</v>
      </c>
      <c r="C84" s="273">
        <v>6658</v>
      </c>
      <c r="D84" s="273">
        <v>395</v>
      </c>
      <c r="E84" s="274">
        <f>C84+D84</f>
        <v>7053</v>
      </c>
      <c r="F84" s="273">
        <v>10931</v>
      </c>
      <c r="G84" s="273">
        <v>418</v>
      </c>
      <c r="H84" s="274">
        <f>F84+G84</f>
        <v>11349</v>
      </c>
      <c r="I84" s="273" t="s">
        <v>24</v>
      </c>
      <c r="J84" s="273" t="s">
        <v>24</v>
      </c>
      <c r="K84" s="274" t="s">
        <v>24</v>
      </c>
      <c r="L84" s="275" t="s">
        <v>24</v>
      </c>
      <c r="M84" s="126"/>
    </row>
    <row r="85" spans="2:13" ht="8.25" customHeight="1" x14ac:dyDescent="0.2">
      <c r="B85" s="147"/>
      <c r="C85" s="187"/>
      <c r="D85" s="187"/>
      <c r="E85" s="188"/>
      <c r="F85" s="187"/>
      <c r="G85" s="187"/>
      <c r="H85" s="188"/>
      <c r="I85" s="93"/>
      <c r="J85" s="93"/>
      <c r="K85" s="93"/>
      <c r="L85" s="93"/>
      <c r="M85" s="126"/>
    </row>
    <row r="86" spans="2:13" ht="16.149999999999999" customHeight="1" x14ac:dyDescent="0.25">
      <c r="B86" s="132" t="s">
        <v>153</v>
      </c>
      <c r="C86" s="4"/>
      <c r="D86" s="5"/>
      <c r="E86" s="5"/>
      <c r="F86" s="5"/>
      <c r="G86" s="5"/>
      <c r="H86" s="5"/>
      <c r="I86" s="5"/>
      <c r="J86" s="5"/>
      <c r="K86" s="5"/>
      <c r="L86" s="5"/>
      <c r="M86" s="126"/>
    </row>
    <row r="87" spans="2:13" ht="16.149999999999999" customHeight="1" x14ac:dyDescent="0.25">
      <c r="B87" s="135"/>
      <c r="C87" s="219" t="s">
        <v>25</v>
      </c>
      <c r="D87" s="219"/>
      <c r="E87" s="219"/>
      <c r="F87" s="219"/>
      <c r="G87" s="219"/>
      <c r="H87" s="5"/>
      <c r="I87" s="48"/>
      <c r="J87" s="17"/>
      <c r="K87" s="48"/>
      <c r="L87" s="5"/>
    </row>
    <row r="88" spans="2:13" ht="16.149999999999999" customHeight="1" x14ac:dyDescent="0.25">
      <c r="B88" s="135"/>
      <c r="C88" s="150" t="s">
        <v>26</v>
      </c>
      <c r="D88" s="5"/>
      <c r="E88" s="128"/>
      <c r="F88" s="17"/>
      <c r="G88" s="17"/>
      <c r="H88" s="128"/>
      <c r="I88" s="5"/>
      <c r="J88" s="5"/>
      <c r="K88" s="5"/>
      <c r="L88" s="5"/>
    </row>
    <row r="89" spans="2:13" ht="16.149999999999999" customHeight="1" x14ac:dyDescent="0.25">
      <c r="B89" s="219" t="s">
        <v>125</v>
      </c>
      <c r="C89" s="219"/>
      <c r="D89" s="219"/>
      <c r="E89" s="219"/>
      <c r="F89" s="219"/>
      <c r="H89" s="126"/>
    </row>
    <row r="90" spans="2:13" ht="13.5" x14ac:dyDescent="0.25">
      <c r="C90" s="5"/>
    </row>
    <row r="91" spans="2:13" x14ac:dyDescent="0.2">
      <c r="C91" s="133"/>
    </row>
  </sheetData>
  <mergeCells count="12">
    <mergeCell ref="C87:G87"/>
    <mergeCell ref="B89:F89"/>
    <mergeCell ref="B3:B4"/>
    <mergeCell ref="B43:L43"/>
    <mergeCell ref="B30:L30"/>
    <mergeCell ref="B18:L18"/>
    <mergeCell ref="C3:E3"/>
    <mergeCell ref="F3:H3"/>
    <mergeCell ref="B56:L56"/>
    <mergeCell ref="I3:K3"/>
    <mergeCell ref="B69:L69"/>
    <mergeCell ref="B82:L82"/>
  </mergeCells>
  <pageMargins left="0.11811023622047245" right="0.11811023622047245" top="0.19685039370078741" bottom="0.47244094488188981" header="0.23622047244094491" footer="0.31496062992125984"/>
  <pageSetup scale="89" orientation="portrait" r:id="rId1"/>
  <ignoredErrors>
    <ignoredError sqref="B14:B15 B56 I68:J68" numberStoredAsText="1"/>
    <ignoredError sqref="E10:E15 K13:L13 H10:H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5"/>
  <sheetViews>
    <sheetView zoomScaleNormal="100" zoomScaleSheetLayoutView="100" workbookViewId="0">
      <selection activeCell="V16" sqref="V16"/>
    </sheetView>
  </sheetViews>
  <sheetFormatPr defaultRowHeight="12.75" x14ac:dyDescent="0.2"/>
  <cols>
    <col min="1" max="1" width="0.85546875" customWidth="1"/>
    <col min="2" max="2" width="18.140625" customWidth="1"/>
    <col min="3" max="4" width="7.7109375" customWidth="1"/>
    <col min="5" max="5" width="9.28515625" customWidth="1"/>
    <col min="6" max="7" width="7.7109375" customWidth="1"/>
    <col min="8" max="8" width="9.28515625" customWidth="1"/>
    <col min="9" max="10" width="7.7109375" customWidth="1"/>
    <col min="11" max="11" width="9.28515625" customWidth="1"/>
    <col min="12" max="13" width="7.7109375" customWidth="1"/>
    <col min="14" max="14" width="9.28515625" customWidth="1"/>
    <col min="15" max="16" width="7.7109375" customWidth="1"/>
    <col min="17" max="17" width="9.28515625" customWidth="1"/>
  </cols>
  <sheetData>
    <row r="1" spans="2:17" ht="18.95" customHeight="1" x14ac:dyDescent="0.3">
      <c r="B1" s="6" t="s">
        <v>145</v>
      </c>
      <c r="C1" s="7"/>
      <c r="D1" s="8"/>
      <c r="E1" s="8"/>
      <c r="F1" s="8"/>
      <c r="G1" s="9"/>
      <c r="H1" s="9"/>
      <c r="I1" s="9"/>
      <c r="J1" s="10"/>
      <c r="K1" s="10"/>
      <c r="L1" s="10"/>
      <c r="M1" s="10"/>
      <c r="N1" s="10"/>
    </row>
    <row r="2" spans="2:17" ht="7.5" customHeight="1" x14ac:dyDescent="0.25">
      <c r="B2" s="11"/>
      <c r="C2" s="11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</row>
    <row r="3" spans="2:17" s="15" customFormat="1" ht="20.100000000000001" customHeight="1" x14ac:dyDescent="0.2">
      <c r="B3" s="238" t="s">
        <v>48</v>
      </c>
      <c r="C3" s="244" t="s">
        <v>51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</row>
    <row r="4" spans="2:17" s="15" customFormat="1" ht="20.100000000000001" customHeight="1" x14ac:dyDescent="0.2">
      <c r="B4" s="239"/>
      <c r="C4" s="241" t="s">
        <v>30</v>
      </c>
      <c r="D4" s="242"/>
      <c r="E4" s="242"/>
      <c r="F4" s="242" t="s">
        <v>32</v>
      </c>
      <c r="G4" s="242"/>
      <c r="H4" s="242"/>
      <c r="I4" s="243" t="s">
        <v>50</v>
      </c>
      <c r="J4" s="243"/>
      <c r="K4" s="243"/>
      <c r="L4" s="242" t="s">
        <v>49</v>
      </c>
      <c r="M4" s="242"/>
      <c r="N4" s="242"/>
      <c r="O4" s="240" t="s">
        <v>129</v>
      </c>
      <c r="P4" s="240"/>
      <c r="Q4" s="240"/>
    </row>
    <row r="5" spans="2:17" s="15" customFormat="1" ht="20.100000000000001" customHeight="1" x14ac:dyDescent="0.2">
      <c r="B5" s="239"/>
      <c r="C5" s="102" t="s">
        <v>30</v>
      </c>
      <c r="D5" s="101" t="s">
        <v>52</v>
      </c>
      <c r="E5" s="101" t="s">
        <v>53</v>
      </c>
      <c r="F5" s="101" t="s">
        <v>30</v>
      </c>
      <c r="G5" s="101" t="s">
        <v>52</v>
      </c>
      <c r="H5" s="101" t="s">
        <v>53</v>
      </c>
      <c r="I5" s="101" t="s">
        <v>30</v>
      </c>
      <c r="J5" s="101" t="s">
        <v>52</v>
      </c>
      <c r="K5" s="101" t="s">
        <v>53</v>
      </c>
      <c r="L5" s="101" t="s">
        <v>30</v>
      </c>
      <c r="M5" s="101" t="s">
        <v>52</v>
      </c>
      <c r="N5" s="101" t="s">
        <v>53</v>
      </c>
      <c r="O5" s="101" t="s">
        <v>30</v>
      </c>
      <c r="P5" s="101" t="s">
        <v>52</v>
      </c>
      <c r="Q5" s="101" t="s">
        <v>53</v>
      </c>
    </row>
    <row r="6" spans="2:17" s="15" customFormat="1" ht="21" customHeight="1" x14ac:dyDescent="0.2">
      <c r="B6" s="88" t="s">
        <v>30</v>
      </c>
      <c r="C6" s="103">
        <v>11349</v>
      </c>
      <c r="D6" s="89">
        <v>5974</v>
      </c>
      <c r="E6" s="89">
        <v>5375</v>
      </c>
      <c r="F6" s="89">
        <v>6570</v>
      </c>
      <c r="G6" s="89">
        <v>3537</v>
      </c>
      <c r="H6" s="89">
        <v>3033</v>
      </c>
      <c r="I6" s="89">
        <v>4296</v>
      </c>
      <c r="J6" s="89">
        <v>2178</v>
      </c>
      <c r="K6" s="89">
        <v>2118</v>
      </c>
      <c r="L6" s="89">
        <v>185</v>
      </c>
      <c r="M6" s="89">
        <v>116</v>
      </c>
      <c r="N6" s="89">
        <v>69</v>
      </c>
      <c r="O6" s="89">
        <v>298</v>
      </c>
      <c r="P6" s="89">
        <v>143</v>
      </c>
      <c r="Q6" s="89">
        <v>155</v>
      </c>
    </row>
    <row r="7" spans="2:17" s="15" customFormat="1" ht="21" customHeight="1" x14ac:dyDescent="0.2">
      <c r="B7" s="21" t="s">
        <v>0</v>
      </c>
      <c r="C7" s="104">
        <v>304</v>
      </c>
      <c r="D7" s="15">
        <v>160</v>
      </c>
      <c r="E7" s="15">
        <v>144</v>
      </c>
      <c r="F7" s="15">
        <v>180</v>
      </c>
      <c r="G7" s="15">
        <v>94</v>
      </c>
      <c r="H7" s="15">
        <v>86</v>
      </c>
      <c r="I7" s="15">
        <v>116</v>
      </c>
      <c r="J7" s="15">
        <v>62</v>
      </c>
      <c r="K7" s="15">
        <v>54</v>
      </c>
      <c r="L7" s="15">
        <v>2</v>
      </c>
      <c r="M7" s="15">
        <v>0</v>
      </c>
      <c r="N7" s="15">
        <v>2</v>
      </c>
      <c r="O7" s="15">
        <v>6</v>
      </c>
      <c r="P7" s="15">
        <v>4</v>
      </c>
      <c r="Q7" s="15">
        <v>2</v>
      </c>
    </row>
    <row r="8" spans="2:17" s="15" customFormat="1" ht="21" customHeight="1" x14ac:dyDescent="0.2">
      <c r="B8" s="20" t="s">
        <v>1</v>
      </c>
      <c r="C8" s="104">
        <v>352</v>
      </c>
      <c r="D8" s="15">
        <v>177</v>
      </c>
      <c r="E8" s="15">
        <v>175</v>
      </c>
      <c r="F8" s="15">
        <v>160</v>
      </c>
      <c r="G8" s="15">
        <v>93</v>
      </c>
      <c r="H8" s="15">
        <v>67</v>
      </c>
      <c r="I8" s="15">
        <v>182</v>
      </c>
      <c r="J8" s="15">
        <v>81</v>
      </c>
      <c r="K8" s="15">
        <v>101</v>
      </c>
      <c r="L8" s="15">
        <v>2</v>
      </c>
      <c r="M8" s="15">
        <v>0</v>
      </c>
      <c r="N8" s="15">
        <v>2</v>
      </c>
      <c r="O8" s="15">
        <v>8</v>
      </c>
      <c r="P8" s="15">
        <v>3</v>
      </c>
      <c r="Q8" s="15">
        <v>5</v>
      </c>
    </row>
    <row r="9" spans="2:17" s="15" customFormat="1" ht="21" customHeight="1" x14ac:dyDescent="0.2">
      <c r="B9" s="20" t="s">
        <v>2</v>
      </c>
      <c r="C9" s="104">
        <v>368</v>
      </c>
      <c r="D9" s="15">
        <v>178</v>
      </c>
      <c r="E9" s="15">
        <v>190</v>
      </c>
      <c r="F9" s="15">
        <v>168</v>
      </c>
      <c r="G9" s="15">
        <v>79</v>
      </c>
      <c r="H9" s="15">
        <v>89</v>
      </c>
      <c r="I9" s="15">
        <v>187</v>
      </c>
      <c r="J9" s="15">
        <v>93</v>
      </c>
      <c r="K9" s="15">
        <v>94</v>
      </c>
      <c r="L9" s="15">
        <v>7</v>
      </c>
      <c r="M9" s="15">
        <v>4</v>
      </c>
      <c r="N9" s="15">
        <v>3</v>
      </c>
      <c r="O9" s="15">
        <v>6</v>
      </c>
      <c r="P9" s="15">
        <v>2</v>
      </c>
      <c r="Q9" s="15">
        <v>4</v>
      </c>
    </row>
    <row r="10" spans="2:17" s="15" customFormat="1" ht="21" customHeight="1" x14ac:dyDescent="0.2">
      <c r="B10" s="21" t="s">
        <v>3</v>
      </c>
      <c r="C10" s="104">
        <v>433</v>
      </c>
      <c r="D10" s="15">
        <v>228</v>
      </c>
      <c r="E10" s="15">
        <v>205</v>
      </c>
      <c r="F10" s="15">
        <v>223</v>
      </c>
      <c r="G10" s="15">
        <v>124</v>
      </c>
      <c r="H10" s="15">
        <v>99</v>
      </c>
      <c r="I10" s="15">
        <v>202</v>
      </c>
      <c r="J10" s="15">
        <v>101</v>
      </c>
      <c r="K10" s="15">
        <v>101</v>
      </c>
      <c r="L10" s="15">
        <v>6</v>
      </c>
      <c r="M10" s="15">
        <v>3</v>
      </c>
      <c r="N10" s="15">
        <v>3</v>
      </c>
      <c r="O10" s="15">
        <v>2</v>
      </c>
      <c r="P10" s="15">
        <v>0</v>
      </c>
      <c r="Q10" s="15">
        <v>2</v>
      </c>
    </row>
    <row r="11" spans="2:17" s="15" customFormat="1" ht="21" customHeight="1" x14ac:dyDescent="0.2">
      <c r="B11" s="21" t="s">
        <v>4</v>
      </c>
      <c r="C11" s="104">
        <v>971</v>
      </c>
      <c r="D11" s="15">
        <v>492</v>
      </c>
      <c r="E11" s="15">
        <v>479</v>
      </c>
      <c r="F11" s="15">
        <v>600</v>
      </c>
      <c r="G11" s="15">
        <v>298</v>
      </c>
      <c r="H11" s="15">
        <v>302</v>
      </c>
      <c r="I11" s="15">
        <v>319</v>
      </c>
      <c r="J11" s="15">
        <v>171</v>
      </c>
      <c r="K11" s="15">
        <v>148</v>
      </c>
      <c r="L11" s="15">
        <v>8</v>
      </c>
      <c r="M11" s="15">
        <v>5</v>
      </c>
      <c r="N11" s="15">
        <v>3</v>
      </c>
      <c r="O11" s="15">
        <v>44</v>
      </c>
      <c r="P11" s="15">
        <v>18</v>
      </c>
      <c r="Q11" s="15">
        <v>26</v>
      </c>
    </row>
    <row r="12" spans="2:17" s="15" customFormat="1" ht="21" customHeight="1" x14ac:dyDescent="0.2">
      <c r="B12" s="21" t="s">
        <v>5</v>
      </c>
      <c r="C12" s="104">
        <v>1027</v>
      </c>
      <c r="D12" s="15">
        <v>518</v>
      </c>
      <c r="E12" s="15">
        <v>509</v>
      </c>
      <c r="F12" s="15">
        <v>648</v>
      </c>
      <c r="G12" s="15">
        <v>311</v>
      </c>
      <c r="H12" s="15">
        <v>337</v>
      </c>
      <c r="I12" s="15">
        <v>350</v>
      </c>
      <c r="J12" s="15">
        <v>188</v>
      </c>
      <c r="K12" s="15">
        <v>162</v>
      </c>
      <c r="L12" s="15">
        <v>11</v>
      </c>
      <c r="M12" s="15">
        <v>9</v>
      </c>
      <c r="N12" s="15">
        <v>2</v>
      </c>
      <c r="O12" s="15">
        <v>18</v>
      </c>
      <c r="P12" s="15">
        <v>10</v>
      </c>
      <c r="Q12" s="15">
        <v>8</v>
      </c>
    </row>
    <row r="13" spans="2:17" s="15" customFormat="1" ht="21" customHeight="1" x14ac:dyDescent="0.2">
      <c r="B13" s="21" t="s">
        <v>6</v>
      </c>
      <c r="C13" s="104">
        <v>987</v>
      </c>
      <c r="D13" s="15">
        <v>545</v>
      </c>
      <c r="E13" s="15">
        <v>442</v>
      </c>
      <c r="F13" s="15">
        <v>639</v>
      </c>
      <c r="G13" s="15">
        <v>354</v>
      </c>
      <c r="H13" s="15">
        <v>285</v>
      </c>
      <c r="I13" s="15">
        <v>308</v>
      </c>
      <c r="J13" s="15">
        <v>168</v>
      </c>
      <c r="K13" s="15">
        <v>140</v>
      </c>
      <c r="L13" s="15">
        <v>16</v>
      </c>
      <c r="M13" s="15">
        <v>14</v>
      </c>
      <c r="N13" s="15">
        <v>2</v>
      </c>
      <c r="O13" s="15">
        <v>24</v>
      </c>
      <c r="P13" s="15">
        <v>9</v>
      </c>
      <c r="Q13" s="15">
        <v>15</v>
      </c>
    </row>
    <row r="14" spans="2:17" s="15" customFormat="1" ht="21" customHeight="1" x14ac:dyDescent="0.2">
      <c r="B14" s="21" t="s">
        <v>7</v>
      </c>
      <c r="C14" s="104">
        <v>838</v>
      </c>
      <c r="D14" s="15">
        <v>470</v>
      </c>
      <c r="E14" s="15">
        <v>368</v>
      </c>
      <c r="F14" s="15">
        <v>519</v>
      </c>
      <c r="G14" s="15">
        <v>309</v>
      </c>
      <c r="H14" s="15">
        <v>210</v>
      </c>
      <c r="I14" s="15">
        <v>270</v>
      </c>
      <c r="J14" s="15">
        <v>136</v>
      </c>
      <c r="K14" s="15">
        <v>134</v>
      </c>
      <c r="L14" s="15">
        <v>20</v>
      </c>
      <c r="M14" s="15">
        <v>12</v>
      </c>
      <c r="N14" s="15">
        <v>8</v>
      </c>
      <c r="O14" s="15">
        <v>29</v>
      </c>
      <c r="P14" s="15">
        <v>13</v>
      </c>
      <c r="Q14" s="15">
        <v>16</v>
      </c>
    </row>
    <row r="15" spans="2:17" s="15" customFormat="1" ht="21" customHeight="1" x14ac:dyDescent="0.2">
      <c r="B15" s="21" t="s">
        <v>8</v>
      </c>
      <c r="C15" s="104">
        <v>866</v>
      </c>
      <c r="D15" s="15">
        <v>471</v>
      </c>
      <c r="E15" s="15">
        <v>395</v>
      </c>
      <c r="F15" s="15">
        <v>493</v>
      </c>
      <c r="G15" s="15">
        <v>270</v>
      </c>
      <c r="H15" s="15">
        <v>223</v>
      </c>
      <c r="I15" s="15">
        <v>327</v>
      </c>
      <c r="J15" s="15">
        <v>172</v>
      </c>
      <c r="K15" s="15">
        <v>155</v>
      </c>
      <c r="L15" s="15">
        <v>18</v>
      </c>
      <c r="M15" s="15">
        <v>13</v>
      </c>
      <c r="N15" s="15">
        <v>5</v>
      </c>
      <c r="O15" s="15">
        <v>28</v>
      </c>
      <c r="P15" s="15">
        <v>16</v>
      </c>
      <c r="Q15" s="15">
        <v>12</v>
      </c>
    </row>
    <row r="16" spans="2:17" s="15" customFormat="1" ht="21" customHeight="1" x14ac:dyDescent="0.2">
      <c r="B16" s="21" t="s">
        <v>9</v>
      </c>
      <c r="C16" s="104">
        <v>927</v>
      </c>
      <c r="D16" s="15">
        <v>488</v>
      </c>
      <c r="E16" s="15">
        <v>439</v>
      </c>
      <c r="F16" s="15">
        <v>527</v>
      </c>
      <c r="G16" s="15">
        <v>279</v>
      </c>
      <c r="H16" s="15">
        <v>248</v>
      </c>
      <c r="I16" s="15">
        <v>359</v>
      </c>
      <c r="J16" s="15">
        <v>181</v>
      </c>
      <c r="K16" s="15">
        <v>178</v>
      </c>
      <c r="L16" s="15">
        <v>20</v>
      </c>
      <c r="M16" s="15">
        <v>14</v>
      </c>
      <c r="N16" s="15">
        <v>6</v>
      </c>
      <c r="O16" s="15">
        <v>21</v>
      </c>
      <c r="P16" s="15">
        <v>14</v>
      </c>
      <c r="Q16" s="15">
        <v>7</v>
      </c>
    </row>
    <row r="17" spans="2:21" s="15" customFormat="1" ht="21" customHeight="1" x14ac:dyDescent="0.2">
      <c r="B17" s="21" t="s">
        <v>10</v>
      </c>
      <c r="C17" s="104">
        <v>1062</v>
      </c>
      <c r="D17" s="15">
        <v>557</v>
      </c>
      <c r="E17" s="15">
        <v>505</v>
      </c>
      <c r="F17" s="15">
        <v>625</v>
      </c>
      <c r="G17" s="15">
        <v>329</v>
      </c>
      <c r="H17" s="15">
        <v>296</v>
      </c>
      <c r="I17" s="15">
        <v>391</v>
      </c>
      <c r="J17" s="15">
        <v>205</v>
      </c>
      <c r="K17" s="15">
        <v>186</v>
      </c>
      <c r="L17" s="15">
        <v>27</v>
      </c>
      <c r="M17" s="15">
        <v>15</v>
      </c>
      <c r="N17" s="15">
        <v>12</v>
      </c>
      <c r="O17" s="15">
        <v>19</v>
      </c>
      <c r="P17" s="15">
        <v>8</v>
      </c>
      <c r="Q17" s="15">
        <v>11</v>
      </c>
    </row>
    <row r="18" spans="2:21" s="15" customFormat="1" ht="21" customHeight="1" x14ac:dyDescent="0.2">
      <c r="B18" s="21" t="s">
        <v>11</v>
      </c>
      <c r="C18" s="104">
        <v>1005</v>
      </c>
      <c r="D18" s="15">
        <v>542</v>
      </c>
      <c r="E18" s="15">
        <v>463</v>
      </c>
      <c r="F18" s="15">
        <v>597</v>
      </c>
      <c r="G18" s="15">
        <v>341</v>
      </c>
      <c r="H18" s="15">
        <v>256</v>
      </c>
      <c r="I18" s="15">
        <v>364</v>
      </c>
      <c r="J18" s="15">
        <v>180</v>
      </c>
      <c r="K18" s="15">
        <v>184</v>
      </c>
      <c r="L18" s="15">
        <v>16</v>
      </c>
      <c r="M18" s="15">
        <v>10</v>
      </c>
      <c r="N18" s="15">
        <v>6</v>
      </c>
      <c r="O18" s="15">
        <v>28</v>
      </c>
      <c r="P18" s="15">
        <v>11</v>
      </c>
      <c r="Q18" s="15">
        <v>17</v>
      </c>
    </row>
    <row r="19" spans="2:21" s="15" customFormat="1" ht="21" customHeight="1" x14ac:dyDescent="0.2">
      <c r="B19" s="21" t="s">
        <v>12</v>
      </c>
      <c r="C19" s="104">
        <v>893</v>
      </c>
      <c r="D19" s="15">
        <v>472</v>
      </c>
      <c r="E19" s="15">
        <v>421</v>
      </c>
      <c r="F19" s="15">
        <v>484</v>
      </c>
      <c r="G19" s="15">
        <v>272</v>
      </c>
      <c r="H19" s="15">
        <v>212</v>
      </c>
      <c r="I19" s="15">
        <v>370</v>
      </c>
      <c r="J19" s="15">
        <v>177</v>
      </c>
      <c r="K19" s="15">
        <v>193</v>
      </c>
      <c r="L19" s="15">
        <v>15</v>
      </c>
      <c r="M19" s="15">
        <v>9</v>
      </c>
      <c r="N19" s="15">
        <v>6</v>
      </c>
      <c r="O19" s="15">
        <v>24</v>
      </c>
      <c r="P19" s="15">
        <v>14</v>
      </c>
      <c r="Q19" s="15">
        <v>10</v>
      </c>
    </row>
    <row r="20" spans="2:21" s="15" customFormat="1" ht="21" customHeight="1" x14ac:dyDescent="0.2">
      <c r="B20" s="21" t="s">
        <v>13</v>
      </c>
      <c r="C20" s="104">
        <v>615</v>
      </c>
      <c r="D20" s="15">
        <v>319</v>
      </c>
      <c r="E20" s="15">
        <v>296</v>
      </c>
      <c r="F20" s="15">
        <v>342</v>
      </c>
      <c r="G20" s="15">
        <v>187</v>
      </c>
      <c r="H20" s="15">
        <v>155</v>
      </c>
      <c r="I20" s="15">
        <v>248</v>
      </c>
      <c r="J20" s="15">
        <v>120</v>
      </c>
      <c r="K20" s="15">
        <v>128</v>
      </c>
      <c r="L20" s="15">
        <v>8</v>
      </c>
      <c r="M20" s="15">
        <v>2</v>
      </c>
      <c r="N20" s="15">
        <v>6</v>
      </c>
      <c r="O20" s="15">
        <v>17</v>
      </c>
      <c r="P20" s="15">
        <v>10</v>
      </c>
      <c r="Q20" s="15">
        <v>7</v>
      </c>
      <c r="U20" s="145"/>
    </row>
    <row r="21" spans="2:21" s="15" customFormat="1" ht="21" customHeight="1" x14ac:dyDescent="0.2">
      <c r="B21" s="21" t="s">
        <v>14</v>
      </c>
      <c r="C21" s="104">
        <v>394</v>
      </c>
      <c r="D21" s="15">
        <v>197</v>
      </c>
      <c r="E21" s="15">
        <v>197</v>
      </c>
      <c r="F21" s="15">
        <v>213</v>
      </c>
      <c r="G21" s="15">
        <v>114</v>
      </c>
      <c r="H21" s="15">
        <v>99</v>
      </c>
      <c r="I21" s="15">
        <v>160</v>
      </c>
      <c r="J21" s="15">
        <v>74</v>
      </c>
      <c r="K21" s="15">
        <v>86</v>
      </c>
      <c r="L21" s="15">
        <v>7</v>
      </c>
      <c r="M21" s="15">
        <v>4</v>
      </c>
      <c r="N21" s="15">
        <v>3</v>
      </c>
      <c r="O21" s="15">
        <v>14</v>
      </c>
      <c r="P21" s="15">
        <v>5</v>
      </c>
      <c r="Q21" s="15">
        <v>9</v>
      </c>
    </row>
    <row r="22" spans="2:21" s="15" customFormat="1" ht="21" customHeight="1" x14ac:dyDescent="0.2">
      <c r="B22" s="21" t="s">
        <v>15</v>
      </c>
      <c r="C22" s="104">
        <v>307</v>
      </c>
      <c r="D22" s="15">
        <v>160</v>
      </c>
      <c r="E22" s="15">
        <v>147</v>
      </c>
      <c r="F22" s="15">
        <v>152</v>
      </c>
      <c r="G22" s="15">
        <v>83</v>
      </c>
      <c r="H22" s="15">
        <v>69</v>
      </c>
      <c r="I22" s="15">
        <v>143</v>
      </c>
      <c r="J22" s="15">
        <v>69</v>
      </c>
      <c r="K22" s="15">
        <v>74</v>
      </c>
      <c r="L22" s="15">
        <v>2</v>
      </c>
      <c r="M22" s="15">
        <v>2</v>
      </c>
      <c r="N22" s="15">
        <v>0</v>
      </c>
      <c r="O22" s="15">
        <v>10</v>
      </c>
      <c r="P22" s="15">
        <v>6</v>
      </c>
      <c r="Q22" s="15">
        <v>4</v>
      </c>
    </row>
    <row r="23" spans="2:21" s="15" customFormat="1" ht="21" customHeight="1" x14ac:dyDescent="0.2">
      <c r="B23" s="164" t="s">
        <v>127</v>
      </c>
      <c r="C23" s="165">
        <f>D23+E23</f>
        <v>100</v>
      </c>
      <c r="D23" s="166">
        <f>D6/C6%</f>
        <v>52.638999030751613</v>
      </c>
      <c r="E23" s="166">
        <f>E6/C6%</f>
        <v>47.361000969248394</v>
      </c>
      <c r="F23" s="166">
        <f>F6/C6%</f>
        <v>57.890563045202221</v>
      </c>
      <c r="G23" s="166">
        <f>G6/C6%</f>
        <v>31.165741475019828</v>
      </c>
      <c r="H23" s="166">
        <f>H6/C6%</f>
        <v>26.724821570182396</v>
      </c>
      <c r="I23" s="166">
        <f>I6/C6%</f>
        <v>37.853555379328576</v>
      </c>
      <c r="J23" s="166">
        <f>J6/C6%</f>
        <v>19.191118160190324</v>
      </c>
      <c r="K23" s="166">
        <f>K6/C6%</f>
        <v>18.662437219138251</v>
      </c>
      <c r="L23" s="166">
        <f>L6/C6%</f>
        <v>1.6300995682438981</v>
      </c>
      <c r="M23" s="166">
        <f>M6/C6%</f>
        <v>1.022116486034012</v>
      </c>
      <c r="N23" s="166">
        <f>N6/C6%</f>
        <v>0.60798308220988639</v>
      </c>
      <c r="O23" s="166">
        <f>O6/C6%</f>
        <v>2.6257820072253062</v>
      </c>
      <c r="P23" s="166">
        <f>P6/C6%</f>
        <v>1.2600229095074456</v>
      </c>
      <c r="Q23" s="166">
        <f>Q6/C6%</f>
        <v>1.3657590977178606</v>
      </c>
      <c r="R23" s="129"/>
    </row>
    <row r="24" spans="2:21" ht="6.75" customHeight="1" x14ac:dyDescent="0.2"/>
    <row r="25" spans="2:21" ht="15" customHeight="1" x14ac:dyDescent="0.25">
      <c r="B25" s="132" t="s">
        <v>146</v>
      </c>
      <c r="C25" s="4"/>
      <c r="D25" s="5"/>
      <c r="E25" s="5"/>
      <c r="F25" s="5"/>
      <c r="G25" s="5"/>
      <c r="H25" s="5"/>
      <c r="I25" s="5"/>
      <c r="J25" s="5"/>
      <c r="K25" s="5"/>
      <c r="L25" s="14"/>
      <c r="M25" s="14"/>
      <c r="N25" s="14"/>
    </row>
    <row r="26" spans="2:21" ht="15" customHeight="1" x14ac:dyDescent="0.25">
      <c r="B26" s="237" t="s">
        <v>54</v>
      </c>
      <c r="C26" s="237"/>
      <c r="D26" s="237"/>
      <c r="E26" s="237"/>
    </row>
    <row r="27" spans="2:21" ht="15" customHeight="1" x14ac:dyDescent="0.2">
      <c r="B27" s="137" t="s">
        <v>55</v>
      </c>
    </row>
    <row r="30" spans="2:21" ht="15" x14ac:dyDescent="0.25">
      <c r="C30" s="86"/>
      <c r="D30" s="86"/>
      <c r="E30" s="81"/>
      <c r="F30" s="81"/>
      <c r="H30" s="82"/>
      <c r="I30" s="82"/>
      <c r="K30" s="83"/>
      <c r="L30" s="83"/>
      <c r="N30" s="84"/>
      <c r="O30" s="84"/>
      <c r="Q30" s="85"/>
    </row>
    <row r="31" spans="2:21" ht="15" x14ac:dyDescent="0.25">
      <c r="C31" s="86"/>
      <c r="D31" s="86"/>
      <c r="E31" s="81"/>
      <c r="F31" s="81"/>
      <c r="H31" s="82"/>
      <c r="I31" s="82"/>
      <c r="K31" s="83"/>
      <c r="L31" s="83"/>
      <c r="N31" s="84"/>
      <c r="O31" s="84"/>
      <c r="Q31" s="85"/>
    </row>
    <row r="32" spans="2:21" ht="15" x14ac:dyDescent="0.25">
      <c r="C32" s="86"/>
      <c r="D32" s="86"/>
      <c r="E32" s="81"/>
      <c r="F32" s="81"/>
      <c r="H32" s="82"/>
      <c r="I32" s="82"/>
      <c r="K32" s="83"/>
      <c r="L32" s="83"/>
      <c r="N32" s="84"/>
      <c r="O32" s="84"/>
      <c r="Q32" s="85"/>
    </row>
    <row r="33" spans="3:17" ht="15" x14ac:dyDescent="0.25">
      <c r="C33" s="86"/>
      <c r="D33" s="86"/>
      <c r="E33" s="81"/>
      <c r="F33" s="81"/>
      <c r="H33" s="82"/>
      <c r="I33" s="82"/>
      <c r="K33" s="83"/>
      <c r="L33" s="83"/>
      <c r="N33" s="84"/>
      <c r="O33" s="84"/>
      <c r="Q33" s="85"/>
    </row>
    <row r="34" spans="3:17" ht="15" x14ac:dyDescent="0.25">
      <c r="C34" s="86"/>
      <c r="D34" s="86"/>
      <c r="E34" s="81"/>
      <c r="F34" s="81"/>
      <c r="H34" s="82"/>
      <c r="I34" s="82"/>
      <c r="K34" s="83"/>
      <c r="L34" s="83"/>
      <c r="N34" s="84"/>
      <c r="O34" s="84"/>
      <c r="Q34" s="85"/>
    </row>
    <row r="35" spans="3:17" ht="15" x14ac:dyDescent="0.25">
      <c r="C35" s="86"/>
      <c r="D35" s="86"/>
      <c r="E35" s="81"/>
      <c r="F35" s="81"/>
      <c r="H35" s="82"/>
      <c r="I35" s="82"/>
      <c r="K35" s="83"/>
      <c r="L35" s="83"/>
      <c r="N35" s="84"/>
      <c r="O35" s="84"/>
      <c r="Q35" s="85"/>
    </row>
    <row r="36" spans="3:17" ht="15" x14ac:dyDescent="0.25">
      <c r="C36" s="86"/>
      <c r="D36" s="86"/>
      <c r="E36" s="81"/>
      <c r="F36" s="81"/>
      <c r="H36" s="82"/>
      <c r="I36" s="82"/>
      <c r="K36" s="83"/>
      <c r="L36" s="83"/>
      <c r="N36" s="84"/>
      <c r="O36" s="84"/>
      <c r="Q36" s="85"/>
    </row>
    <row r="37" spans="3:17" ht="15" x14ac:dyDescent="0.25">
      <c r="C37" s="86"/>
      <c r="D37" s="86"/>
      <c r="E37" s="81"/>
      <c r="F37" s="81"/>
      <c r="H37" s="82"/>
      <c r="I37" s="82"/>
      <c r="K37" s="83"/>
      <c r="L37" s="83"/>
      <c r="N37" s="84"/>
      <c r="O37" s="84"/>
      <c r="Q37" s="85"/>
    </row>
    <row r="38" spans="3:17" ht="15" x14ac:dyDescent="0.25">
      <c r="C38" s="86"/>
      <c r="D38" s="86"/>
      <c r="E38" s="81"/>
      <c r="F38" s="81"/>
      <c r="H38" s="82"/>
      <c r="I38" s="82"/>
      <c r="K38" s="83"/>
      <c r="L38" s="83"/>
      <c r="N38" s="84"/>
      <c r="O38" s="84"/>
      <c r="Q38" s="85"/>
    </row>
    <row r="39" spans="3:17" ht="15" x14ac:dyDescent="0.25">
      <c r="C39" s="86"/>
      <c r="D39" s="86"/>
      <c r="E39" s="81"/>
      <c r="F39" s="81"/>
      <c r="H39" s="82"/>
      <c r="I39" s="82"/>
      <c r="K39" s="83"/>
      <c r="L39" s="83"/>
      <c r="N39" s="84"/>
      <c r="O39" s="84"/>
      <c r="Q39" s="85"/>
    </row>
    <row r="40" spans="3:17" ht="15" x14ac:dyDescent="0.25">
      <c r="C40" s="86"/>
      <c r="D40" s="86"/>
      <c r="E40" s="81"/>
      <c r="F40" s="81"/>
      <c r="H40" s="82"/>
      <c r="I40" s="82"/>
      <c r="K40" s="83"/>
      <c r="L40" s="83"/>
      <c r="N40" s="84"/>
      <c r="O40" s="84"/>
      <c r="Q40" s="85"/>
    </row>
    <row r="41" spans="3:17" ht="15" x14ac:dyDescent="0.25">
      <c r="C41" s="86"/>
      <c r="D41" s="86"/>
      <c r="E41" s="81"/>
      <c r="F41" s="81"/>
      <c r="H41" s="82"/>
      <c r="I41" s="82"/>
      <c r="K41" s="83"/>
      <c r="L41" s="83"/>
      <c r="N41" s="84"/>
      <c r="O41" s="84"/>
      <c r="Q41" s="85"/>
    </row>
    <row r="42" spans="3:17" ht="15" x14ac:dyDescent="0.25">
      <c r="C42" s="86"/>
      <c r="D42" s="86"/>
      <c r="E42" s="81"/>
      <c r="F42" s="81"/>
      <c r="H42" s="82"/>
      <c r="I42" s="82"/>
      <c r="K42" s="83"/>
      <c r="L42" s="83"/>
      <c r="N42" s="84"/>
      <c r="O42" s="84"/>
      <c r="Q42" s="85"/>
    </row>
    <row r="43" spans="3:17" ht="15" x14ac:dyDescent="0.25">
      <c r="C43" s="86"/>
      <c r="D43" s="86"/>
      <c r="E43" s="81"/>
      <c r="F43" s="81"/>
      <c r="H43" s="82"/>
      <c r="I43" s="82"/>
      <c r="K43" s="83"/>
      <c r="L43" s="83"/>
      <c r="N43" s="84"/>
      <c r="O43" s="84"/>
      <c r="Q43" s="85"/>
    </row>
    <row r="44" spans="3:17" ht="15" x14ac:dyDescent="0.25">
      <c r="C44" s="86"/>
      <c r="D44" s="86"/>
      <c r="E44" s="81"/>
      <c r="F44" s="81"/>
      <c r="H44" s="82"/>
      <c r="I44" s="82"/>
      <c r="K44" s="83"/>
      <c r="L44" s="83"/>
      <c r="N44" s="84"/>
      <c r="O44" s="84"/>
      <c r="Q44" s="85"/>
    </row>
    <row r="45" spans="3:17" ht="15" x14ac:dyDescent="0.25">
      <c r="C45" s="86"/>
      <c r="D45" s="86"/>
      <c r="E45" s="81"/>
      <c r="F45" s="81"/>
      <c r="H45" s="82"/>
      <c r="I45" s="82"/>
      <c r="K45" s="83"/>
      <c r="L45" s="83"/>
      <c r="N45" s="84"/>
      <c r="O45" s="84"/>
      <c r="Q45" s="85"/>
    </row>
  </sheetData>
  <sheetProtection selectLockedCells="1" selectUnlockedCells="1"/>
  <mergeCells count="8">
    <mergeCell ref="B26:E26"/>
    <mergeCell ref="B3:B5"/>
    <mergeCell ref="O4:Q4"/>
    <mergeCell ref="C4:E4"/>
    <mergeCell ref="F4:H4"/>
    <mergeCell ref="I4:K4"/>
    <mergeCell ref="L4:N4"/>
    <mergeCell ref="C3:Q3"/>
  </mergeCells>
  <phoneticPr fontId="16" type="noConversion"/>
  <pageMargins left="0.15748031496062992" right="0.15748031496062992" top="0.23622047244094491" bottom="0.43307086614173229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9"/>
  <sheetViews>
    <sheetView zoomScaleNormal="100" zoomScaleSheetLayoutView="100" workbookViewId="0">
      <selection activeCell="K20" sqref="K20"/>
    </sheetView>
  </sheetViews>
  <sheetFormatPr defaultColWidth="8.85546875" defaultRowHeight="12.75" x14ac:dyDescent="0.2"/>
  <cols>
    <col min="1" max="1" width="1.7109375" style="16" customWidth="1"/>
    <col min="2" max="2" width="29.5703125" style="16" customWidth="1"/>
    <col min="3" max="5" width="15.7109375" style="16" customWidth="1"/>
    <col min="6" max="6" width="21.28515625" style="16" customWidth="1"/>
    <col min="7" max="16384" width="8.85546875" style="16"/>
  </cols>
  <sheetData>
    <row r="1" spans="2:7" ht="18.95" customHeight="1" x14ac:dyDescent="0.3">
      <c r="B1" s="25" t="s">
        <v>147</v>
      </c>
      <c r="C1" s="26"/>
      <c r="D1" s="26"/>
      <c r="E1" s="26"/>
      <c r="F1" s="26"/>
    </row>
    <row r="2" spans="2:7" ht="4.9000000000000004" customHeight="1" x14ac:dyDescent="0.2">
      <c r="B2" s="27"/>
      <c r="C2" s="27"/>
      <c r="D2" s="27"/>
      <c r="E2" s="27"/>
      <c r="F2" s="27"/>
    </row>
    <row r="3" spans="2:7" ht="20.100000000000001" customHeight="1" x14ac:dyDescent="0.2">
      <c r="B3" s="249" t="s">
        <v>56</v>
      </c>
      <c r="C3" s="241" t="s">
        <v>77</v>
      </c>
      <c r="D3" s="242"/>
      <c r="E3" s="245" t="s">
        <v>30</v>
      </c>
      <c r="F3" s="245" t="s">
        <v>80</v>
      </c>
    </row>
    <row r="4" spans="2:7" ht="20.100000000000001" customHeight="1" x14ac:dyDescent="0.2">
      <c r="B4" s="250"/>
      <c r="C4" s="114" t="s">
        <v>28</v>
      </c>
      <c r="D4" s="115" t="s">
        <v>29</v>
      </c>
      <c r="E4" s="246"/>
      <c r="F4" s="246"/>
    </row>
    <row r="5" spans="2:7" ht="18" customHeight="1" x14ac:dyDescent="0.2">
      <c r="B5" s="91" t="s">
        <v>57</v>
      </c>
      <c r="C5" s="110">
        <v>5464</v>
      </c>
      <c r="D5" s="87">
        <v>133</v>
      </c>
      <c r="E5" s="87">
        <v>5597</v>
      </c>
      <c r="F5" s="90">
        <v>79.36</v>
      </c>
    </row>
    <row r="6" spans="2:7" ht="15" customHeight="1" x14ac:dyDescent="0.25">
      <c r="B6" s="22" t="s">
        <v>63</v>
      </c>
      <c r="C6" s="51">
        <v>414</v>
      </c>
      <c r="D6" s="24">
        <v>0</v>
      </c>
      <c r="E6" s="24">
        <v>414</v>
      </c>
      <c r="F6" s="92">
        <v>5.8698426201616334</v>
      </c>
      <c r="G6" s="40"/>
    </row>
    <row r="7" spans="2:7" ht="15" customHeight="1" x14ac:dyDescent="0.25">
      <c r="B7" s="22" t="s">
        <v>64</v>
      </c>
      <c r="C7" s="51">
        <v>230</v>
      </c>
      <c r="D7" s="24">
        <v>18</v>
      </c>
      <c r="E7" s="24">
        <v>248</v>
      </c>
      <c r="F7" s="92">
        <v>3.5162342265702535</v>
      </c>
    </row>
    <row r="8" spans="2:7" ht="15" customHeight="1" x14ac:dyDescent="0.25">
      <c r="B8" s="22" t="s">
        <v>65</v>
      </c>
      <c r="C8" s="51">
        <v>1</v>
      </c>
      <c r="D8" s="24">
        <v>0</v>
      </c>
      <c r="E8" s="24">
        <v>1</v>
      </c>
      <c r="F8" s="148">
        <v>1.417836381681554E-2</v>
      </c>
    </row>
    <row r="9" spans="2:7" ht="15" customHeight="1" x14ac:dyDescent="0.25">
      <c r="B9" s="22" t="s">
        <v>68</v>
      </c>
      <c r="C9" s="51">
        <v>238</v>
      </c>
      <c r="D9" s="24">
        <v>20</v>
      </c>
      <c r="E9" s="24">
        <v>258</v>
      </c>
      <c r="F9" s="92">
        <v>3.658017864738409</v>
      </c>
    </row>
    <row r="10" spans="2:7" ht="15" customHeight="1" x14ac:dyDescent="0.25">
      <c r="B10" s="22" t="s">
        <v>66</v>
      </c>
      <c r="C10" s="51">
        <v>2826</v>
      </c>
      <c r="D10" s="24">
        <v>93</v>
      </c>
      <c r="E10" s="24">
        <v>2919</v>
      </c>
      <c r="F10" s="92">
        <v>41.386643981284557</v>
      </c>
    </row>
    <row r="11" spans="2:7" ht="15" customHeight="1" x14ac:dyDescent="0.25">
      <c r="B11" s="22" t="s">
        <v>67</v>
      </c>
      <c r="C11" s="51">
        <v>1755</v>
      </c>
      <c r="D11" s="24">
        <v>2</v>
      </c>
      <c r="E11" s="24">
        <v>1757</v>
      </c>
      <c r="F11" s="92">
        <v>24.911385226144901</v>
      </c>
    </row>
    <row r="12" spans="2:7" ht="13.5" x14ac:dyDescent="0.25">
      <c r="B12" s="31"/>
      <c r="C12" s="51"/>
      <c r="D12" s="24"/>
      <c r="E12" s="24"/>
      <c r="F12" s="93"/>
    </row>
    <row r="13" spans="2:7" ht="18" customHeight="1" x14ac:dyDescent="0.2">
      <c r="B13" s="91" t="s">
        <v>58</v>
      </c>
      <c r="C13" s="110">
        <v>295</v>
      </c>
      <c r="D13" s="87">
        <v>12</v>
      </c>
      <c r="E13" s="87">
        <v>307</v>
      </c>
      <c r="F13" s="90">
        <v>4.3527576917623705</v>
      </c>
    </row>
    <row r="14" spans="2:7" ht="15" customHeight="1" x14ac:dyDescent="0.25">
      <c r="B14" s="31" t="s">
        <v>71</v>
      </c>
      <c r="C14" s="138">
        <v>83</v>
      </c>
      <c r="D14" s="24">
        <v>2</v>
      </c>
      <c r="E14" s="24">
        <v>85</v>
      </c>
      <c r="F14" s="92">
        <v>1.2051609244293209</v>
      </c>
    </row>
    <row r="15" spans="2:7" ht="15" customHeight="1" x14ac:dyDescent="0.25">
      <c r="B15" s="31" t="s">
        <v>16</v>
      </c>
      <c r="C15" s="138">
        <v>29</v>
      </c>
      <c r="D15" s="24">
        <v>0</v>
      </c>
      <c r="E15" s="24">
        <v>29</v>
      </c>
      <c r="F15" s="92">
        <v>0.41117255068765063</v>
      </c>
    </row>
    <row r="16" spans="2:7" ht="15" customHeight="1" x14ac:dyDescent="0.25">
      <c r="B16" s="31" t="s">
        <v>17</v>
      </c>
      <c r="C16" s="138">
        <v>4</v>
      </c>
      <c r="D16" s="24">
        <v>0</v>
      </c>
      <c r="E16" s="24">
        <v>4</v>
      </c>
      <c r="F16" s="92">
        <v>5.671345526726216E-2</v>
      </c>
    </row>
    <row r="17" spans="2:6" ht="15" customHeight="1" x14ac:dyDescent="0.25">
      <c r="B17" s="31" t="s">
        <v>70</v>
      </c>
      <c r="C17" s="138">
        <v>65</v>
      </c>
      <c r="D17" s="24">
        <v>0</v>
      </c>
      <c r="E17" s="24">
        <v>65</v>
      </c>
      <c r="F17" s="92">
        <v>0.92159364809301003</v>
      </c>
    </row>
    <row r="18" spans="2:6" ht="15" customHeight="1" x14ac:dyDescent="0.25">
      <c r="B18" s="31" t="s">
        <v>69</v>
      </c>
      <c r="C18" s="138">
        <v>114</v>
      </c>
      <c r="D18" s="24">
        <v>10</v>
      </c>
      <c r="E18" s="24">
        <v>124</v>
      </c>
      <c r="F18" s="92">
        <v>1.7581171132851268</v>
      </c>
    </row>
    <row r="19" spans="2:6" ht="13.5" x14ac:dyDescent="0.25">
      <c r="B19" s="31"/>
      <c r="C19" s="51"/>
      <c r="D19" s="24"/>
      <c r="E19" s="24"/>
      <c r="F19" s="94"/>
    </row>
    <row r="20" spans="2:6" ht="18" customHeight="1" x14ac:dyDescent="0.2">
      <c r="B20" s="91" t="s">
        <v>59</v>
      </c>
      <c r="C20" s="110">
        <v>488</v>
      </c>
      <c r="D20" s="87">
        <v>8</v>
      </c>
      <c r="E20" s="87">
        <v>496</v>
      </c>
      <c r="F20" s="90">
        <v>7.0324684531405071</v>
      </c>
    </row>
    <row r="21" spans="2:6" ht="15" customHeight="1" x14ac:dyDescent="0.25">
      <c r="B21" s="31" t="s">
        <v>73</v>
      </c>
      <c r="C21" s="175">
        <v>471</v>
      </c>
      <c r="D21" s="24">
        <v>8</v>
      </c>
      <c r="E21" s="24">
        <v>479</v>
      </c>
      <c r="F21" s="92">
        <v>6.7914362682546425</v>
      </c>
    </row>
    <row r="22" spans="2:6" ht="15" customHeight="1" x14ac:dyDescent="0.25">
      <c r="B22" s="31" t="s">
        <v>72</v>
      </c>
      <c r="C22" s="138">
        <v>17</v>
      </c>
      <c r="D22" s="24">
        <v>0</v>
      </c>
      <c r="E22" s="24">
        <v>17</v>
      </c>
      <c r="F22" s="92">
        <v>0.24103218488586417</v>
      </c>
    </row>
    <row r="23" spans="2:6" ht="13.5" x14ac:dyDescent="0.25">
      <c r="B23" s="31"/>
      <c r="C23" s="51"/>
      <c r="D23" s="24"/>
      <c r="E23" s="24"/>
      <c r="F23" s="94"/>
    </row>
    <row r="24" spans="2:6" ht="18" customHeight="1" x14ac:dyDescent="0.2">
      <c r="B24" s="91" t="s">
        <v>18</v>
      </c>
      <c r="C24" s="110">
        <v>336</v>
      </c>
      <c r="D24" s="87">
        <v>237</v>
      </c>
      <c r="E24" s="87">
        <v>573</v>
      </c>
      <c r="F24" s="90">
        <v>8.1242024670353032</v>
      </c>
    </row>
    <row r="25" spans="2:6" ht="15" customHeight="1" x14ac:dyDescent="0.25">
      <c r="B25" s="31" t="s">
        <v>74</v>
      </c>
      <c r="C25" s="51">
        <v>24</v>
      </c>
      <c r="D25" s="24">
        <v>0</v>
      </c>
      <c r="E25" s="24">
        <v>24</v>
      </c>
      <c r="F25" s="92">
        <v>0.34028073160357297</v>
      </c>
    </row>
    <row r="26" spans="2:6" ht="15" customHeight="1" x14ac:dyDescent="0.25">
      <c r="B26" s="31" t="s">
        <v>75</v>
      </c>
      <c r="C26" s="51">
        <v>29</v>
      </c>
      <c r="D26" s="24">
        <v>53</v>
      </c>
      <c r="E26" s="24">
        <v>82</v>
      </c>
      <c r="F26" s="92">
        <v>1.1626258329788741</v>
      </c>
    </row>
    <row r="27" spans="2:6" ht="15" customHeight="1" x14ac:dyDescent="0.25">
      <c r="B27" s="31" t="s">
        <v>21</v>
      </c>
      <c r="C27" s="51">
        <v>9</v>
      </c>
      <c r="D27" s="24">
        <v>2</v>
      </c>
      <c r="E27" s="24">
        <v>11</v>
      </c>
      <c r="F27" s="92">
        <v>0.15596200198497093</v>
      </c>
    </row>
    <row r="28" spans="2:6" ht="15" customHeight="1" x14ac:dyDescent="0.25">
      <c r="B28" s="31" t="s">
        <v>76</v>
      </c>
      <c r="C28" s="51">
        <v>274</v>
      </c>
      <c r="D28" s="24">
        <v>182</v>
      </c>
      <c r="E28" s="24">
        <v>456</v>
      </c>
      <c r="F28" s="92">
        <v>6.4653339004678863</v>
      </c>
    </row>
    <row r="29" spans="2:6" ht="13.5" x14ac:dyDescent="0.25">
      <c r="B29" s="31"/>
      <c r="C29" s="51"/>
      <c r="D29" s="24"/>
      <c r="E29" s="24"/>
      <c r="F29" s="35"/>
    </row>
    <row r="30" spans="2:6" ht="18" customHeight="1" x14ac:dyDescent="0.2">
      <c r="B30" s="91" t="s">
        <v>60</v>
      </c>
      <c r="C30" s="110">
        <v>75</v>
      </c>
      <c r="D30" s="87">
        <v>5</v>
      </c>
      <c r="E30" s="87">
        <v>80</v>
      </c>
      <c r="F30" s="90">
        <v>1.1342691053452432</v>
      </c>
    </row>
    <row r="31" spans="2:6" ht="13.5" x14ac:dyDescent="0.25">
      <c r="B31" s="31"/>
      <c r="C31" s="51"/>
      <c r="D31" s="24"/>
      <c r="E31" s="24"/>
      <c r="F31" s="96"/>
    </row>
    <row r="32" spans="2:6" ht="18" customHeight="1" x14ac:dyDescent="0.2">
      <c r="B32" s="108" t="s">
        <v>61</v>
      </c>
      <c r="C32" s="112">
        <f>C5+C13+C20+C24+C30</f>
        <v>6658</v>
      </c>
      <c r="D32" s="109">
        <f>D5+D13+D20+D24+D30</f>
        <v>395</v>
      </c>
      <c r="E32" s="109">
        <f>SUM(E5+E13+E20+E24+E30)</f>
        <v>7053</v>
      </c>
      <c r="F32" s="247">
        <f>E32/E32</f>
        <v>1</v>
      </c>
    </row>
    <row r="33" spans="2:7" ht="18" customHeight="1" x14ac:dyDescent="0.2">
      <c r="B33" s="105" t="s">
        <v>130</v>
      </c>
      <c r="C33" s="113">
        <f>C32/E32%</f>
        <v>94.399546292357854</v>
      </c>
      <c r="D33" s="106">
        <f>D32/E32%</f>
        <v>5.6004537076421377</v>
      </c>
      <c r="E33" s="107">
        <f>E32/E32</f>
        <v>1</v>
      </c>
      <c r="F33" s="248"/>
    </row>
    <row r="34" spans="2:7" ht="6.95" customHeight="1" x14ac:dyDescent="0.2"/>
    <row r="35" spans="2:7" ht="15" customHeight="1" x14ac:dyDescent="0.25">
      <c r="B35" s="132" t="s">
        <v>144</v>
      </c>
      <c r="C35" s="4"/>
      <c r="D35" s="5"/>
      <c r="E35" s="5"/>
      <c r="F35" s="5"/>
      <c r="G35" s="5"/>
    </row>
    <row r="36" spans="2:7" ht="15" customHeight="1" x14ac:dyDescent="0.25">
      <c r="B36" s="219" t="s">
        <v>62</v>
      </c>
      <c r="C36" s="219"/>
      <c r="D36" s="219"/>
      <c r="E36" s="151"/>
      <c r="F36" s="151"/>
      <c r="G36" s="151"/>
    </row>
    <row r="37" spans="2:7" ht="15" customHeight="1" x14ac:dyDescent="0.25">
      <c r="B37" s="237" t="s">
        <v>54</v>
      </c>
      <c r="C37" s="237"/>
      <c r="D37" s="237"/>
      <c r="E37" s="237"/>
      <c r="F37" s="34"/>
    </row>
    <row r="38" spans="2:7" ht="15" customHeight="1" x14ac:dyDescent="0.2">
      <c r="B38" s="137" t="s">
        <v>55</v>
      </c>
      <c r="C38" s="34"/>
      <c r="D38" s="34"/>
      <c r="E38" s="34"/>
      <c r="F38" s="34"/>
    </row>
    <row r="39" spans="2:7" ht="15" customHeight="1" x14ac:dyDescent="0.2">
      <c r="B39" s="133"/>
      <c r="C39" s="34"/>
      <c r="D39" s="34"/>
      <c r="E39" s="34"/>
      <c r="F39" s="34"/>
    </row>
    <row r="40" spans="2:7" ht="15" customHeight="1" x14ac:dyDescent="0.25">
      <c r="B40" s="133" t="s">
        <v>132</v>
      </c>
      <c r="C40" s="33"/>
      <c r="D40" s="33"/>
      <c r="E40" s="33"/>
      <c r="F40" s="33"/>
    </row>
    <row r="41" spans="2:7" ht="15" customHeight="1" x14ac:dyDescent="0.25">
      <c r="B41" s="133" t="s">
        <v>131</v>
      </c>
      <c r="C41" s="33"/>
      <c r="D41" s="33"/>
      <c r="E41" s="33"/>
      <c r="F41" s="33"/>
    </row>
    <row r="42" spans="2:7" ht="15" customHeight="1" x14ac:dyDescent="0.2">
      <c r="B42" s="136" t="s">
        <v>19</v>
      </c>
      <c r="C42" s="34"/>
      <c r="D42" s="34"/>
      <c r="E42" s="34"/>
      <c r="F42" s="34"/>
    </row>
    <row r="43" spans="2:7" ht="15" customHeight="1" x14ac:dyDescent="0.25">
      <c r="B43" s="133" t="s">
        <v>120</v>
      </c>
      <c r="C43" s="33"/>
      <c r="D43" s="33"/>
      <c r="E43" s="33"/>
      <c r="F43" s="33"/>
    </row>
    <row r="44" spans="2:7" ht="15" customHeight="1" x14ac:dyDescent="0.25">
      <c r="B44" s="133"/>
      <c r="C44" s="33"/>
      <c r="D44" s="33"/>
      <c r="E44" s="33"/>
      <c r="F44" s="33"/>
    </row>
    <row r="45" spans="2:7" ht="15" customHeight="1" x14ac:dyDescent="0.25">
      <c r="B45" s="133" t="s">
        <v>133</v>
      </c>
      <c r="C45" s="33"/>
      <c r="D45" s="33"/>
      <c r="E45" s="33"/>
      <c r="F45" s="33"/>
    </row>
    <row r="46" spans="2:7" ht="15" customHeight="1" x14ac:dyDescent="0.2">
      <c r="B46" s="136"/>
      <c r="C46" s="34"/>
      <c r="D46" s="34"/>
      <c r="E46" s="34"/>
      <c r="F46" s="34"/>
    </row>
    <row r="47" spans="2:7" ht="15" customHeight="1" x14ac:dyDescent="0.25">
      <c r="B47" s="133" t="s">
        <v>134</v>
      </c>
      <c r="C47" s="33"/>
      <c r="D47" s="33"/>
      <c r="E47" s="33"/>
      <c r="F47" s="33"/>
    </row>
    <row r="48" spans="2:7" ht="15" customHeight="1" x14ac:dyDescent="0.2">
      <c r="B48" s="136"/>
      <c r="C48" s="34"/>
      <c r="D48" s="34"/>
      <c r="E48" s="34"/>
      <c r="F48" s="34"/>
    </row>
    <row r="49" spans="2:6" ht="15" customHeight="1" x14ac:dyDescent="0.25">
      <c r="B49" s="133" t="s">
        <v>121</v>
      </c>
      <c r="C49" s="33"/>
      <c r="D49" s="33"/>
      <c r="E49" s="34"/>
      <c r="F49" s="34"/>
    </row>
    <row r="58" spans="2:6" ht="11.25" customHeight="1" x14ac:dyDescent="0.2"/>
    <row r="59" spans="2:6" ht="1.5" hidden="1" customHeight="1" x14ac:dyDescent="0.2"/>
  </sheetData>
  <mergeCells count="7">
    <mergeCell ref="B37:E37"/>
    <mergeCell ref="F3:F4"/>
    <mergeCell ref="F32:F33"/>
    <mergeCell ref="B3:B4"/>
    <mergeCell ref="B36:D36"/>
    <mergeCell ref="C3:D3"/>
    <mergeCell ref="E3:E4"/>
  </mergeCells>
  <phoneticPr fontId="16" type="noConversion"/>
  <printOptions horizontalCentered="1"/>
  <pageMargins left="0.25" right="0.25" top="0.52" bottom="0.69" header="0.2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zoomScaleNormal="100" zoomScaleSheetLayoutView="100" workbookViewId="0">
      <selection activeCell="O19" sqref="O19"/>
    </sheetView>
  </sheetViews>
  <sheetFormatPr defaultColWidth="8.85546875" defaultRowHeight="12.75" x14ac:dyDescent="0.2"/>
  <cols>
    <col min="1" max="1" width="0.7109375" style="16" customWidth="1"/>
    <col min="2" max="2" width="29.7109375" style="16" customWidth="1"/>
    <col min="3" max="10" width="14.140625" style="16" customWidth="1"/>
    <col min="11" max="16384" width="8.85546875" style="16"/>
  </cols>
  <sheetData>
    <row r="1" spans="2:11" s="28" customFormat="1" ht="18.600000000000001" customHeight="1" x14ac:dyDescent="0.3">
      <c r="B1" s="174" t="s">
        <v>148</v>
      </c>
      <c r="C1" s="174"/>
      <c r="D1" s="174"/>
      <c r="E1" s="174"/>
      <c r="F1" s="174"/>
      <c r="G1" s="174"/>
      <c r="H1" s="174"/>
      <c r="I1" s="174"/>
      <c r="J1" s="174"/>
    </row>
    <row r="2" spans="2:11" ht="3.6" customHeight="1" x14ac:dyDescent="0.2">
      <c r="B2" s="36"/>
      <c r="C2" s="36"/>
      <c r="D2" s="98"/>
      <c r="E2" s="36"/>
      <c r="F2" s="36"/>
      <c r="G2" s="36"/>
      <c r="H2" s="36"/>
      <c r="I2" s="36"/>
      <c r="J2" s="36"/>
    </row>
    <row r="3" spans="2:11" ht="18" customHeight="1" x14ac:dyDescent="0.3">
      <c r="B3" s="251" t="s">
        <v>56</v>
      </c>
      <c r="C3" s="241" t="s">
        <v>79</v>
      </c>
      <c r="D3" s="242"/>
      <c r="E3" s="242"/>
      <c r="F3" s="242"/>
      <c r="G3" s="242"/>
      <c r="H3" s="242"/>
      <c r="I3" s="242"/>
      <c r="J3" s="242"/>
      <c r="K3" s="25"/>
    </row>
    <row r="4" spans="2:11" ht="18" customHeight="1" x14ac:dyDescent="0.2">
      <c r="B4" s="256"/>
      <c r="C4" s="257" t="s">
        <v>30</v>
      </c>
      <c r="D4" s="256" t="s">
        <v>80</v>
      </c>
      <c r="E4" s="153" t="s">
        <v>81</v>
      </c>
      <c r="F4" s="153" t="s">
        <v>86</v>
      </c>
      <c r="G4" s="153" t="s">
        <v>87</v>
      </c>
      <c r="H4" s="245" t="s">
        <v>83</v>
      </c>
      <c r="I4" s="251" t="s">
        <v>49</v>
      </c>
      <c r="J4" s="253" t="s">
        <v>84</v>
      </c>
    </row>
    <row r="5" spans="2:11" ht="14.25" customHeight="1" x14ac:dyDescent="0.2">
      <c r="B5" s="252"/>
      <c r="C5" s="258"/>
      <c r="D5" s="259"/>
      <c r="E5" s="154" t="s">
        <v>82</v>
      </c>
      <c r="F5" s="154" t="s">
        <v>85</v>
      </c>
      <c r="G5" s="154" t="s">
        <v>88</v>
      </c>
      <c r="H5" s="246"/>
      <c r="I5" s="252"/>
      <c r="J5" s="246"/>
    </row>
    <row r="6" spans="2:11" ht="16.899999999999999" customHeight="1" x14ac:dyDescent="0.2">
      <c r="B6" s="99" t="s">
        <v>57</v>
      </c>
      <c r="C6" s="116">
        <f>SUM(C7:C12)</f>
        <v>5597</v>
      </c>
      <c r="D6" s="100">
        <f t="shared" ref="D6:D27" si="0">C6/$C$28%</f>
        <v>79.35630228271657</v>
      </c>
      <c r="E6" s="87">
        <f t="shared" ref="E6:J6" si="1">SUM(E7:E12)</f>
        <v>1317</v>
      </c>
      <c r="F6" s="87">
        <f t="shared" si="1"/>
        <v>453</v>
      </c>
      <c r="G6" s="87">
        <f t="shared" si="1"/>
        <v>2849</v>
      </c>
      <c r="H6" s="87">
        <f t="shared" si="1"/>
        <v>92</v>
      </c>
      <c r="I6" s="87">
        <f t="shared" si="1"/>
        <v>125</v>
      </c>
      <c r="J6" s="87">
        <f t="shared" si="1"/>
        <v>761</v>
      </c>
    </row>
    <row r="7" spans="2:11" ht="16.899999999999999" customHeight="1" x14ac:dyDescent="0.25">
      <c r="B7" s="22" t="s">
        <v>63</v>
      </c>
      <c r="C7" s="51">
        <f t="shared" ref="C7:C12" si="2">SUM(E7:J7)</f>
        <v>414</v>
      </c>
      <c r="D7" s="100">
        <f t="shared" si="0"/>
        <v>5.8698426201616334</v>
      </c>
      <c r="E7" s="201">
        <v>70</v>
      </c>
      <c r="F7" s="202">
        <v>20</v>
      </c>
      <c r="G7" s="201">
        <v>178</v>
      </c>
      <c r="H7" s="201">
        <v>5</v>
      </c>
      <c r="I7" s="202">
        <v>66</v>
      </c>
      <c r="J7" s="201">
        <v>75</v>
      </c>
    </row>
    <row r="8" spans="2:11" ht="16.899999999999999" customHeight="1" x14ac:dyDescent="0.25">
      <c r="B8" s="22" t="s">
        <v>64</v>
      </c>
      <c r="C8" s="51">
        <f t="shared" si="2"/>
        <v>248</v>
      </c>
      <c r="D8" s="100">
        <f t="shared" si="0"/>
        <v>3.5162342265702535</v>
      </c>
      <c r="E8" s="201">
        <v>21</v>
      </c>
      <c r="F8" s="202">
        <v>99</v>
      </c>
      <c r="G8" s="201">
        <v>36</v>
      </c>
      <c r="H8" s="201">
        <v>19</v>
      </c>
      <c r="I8" s="202">
        <v>14</v>
      </c>
      <c r="J8" s="201">
        <v>59</v>
      </c>
    </row>
    <row r="9" spans="2:11" ht="16.899999999999999" customHeight="1" x14ac:dyDescent="0.25">
      <c r="B9" s="22" t="s">
        <v>65</v>
      </c>
      <c r="C9" s="51">
        <f t="shared" si="2"/>
        <v>1</v>
      </c>
      <c r="D9" s="100">
        <f t="shared" si="0"/>
        <v>1.417836381681554E-2</v>
      </c>
      <c r="E9" s="201">
        <v>0</v>
      </c>
      <c r="F9" s="202">
        <v>0</v>
      </c>
      <c r="G9" s="201">
        <v>0</v>
      </c>
      <c r="H9" s="201">
        <v>0</v>
      </c>
      <c r="I9" s="202">
        <v>0</v>
      </c>
      <c r="J9" s="201">
        <v>1</v>
      </c>
    </row>
    <row r="10" spans="2:11" ht="16.899999999999999" customHeight="1" x14ac:dyDescent="0.25">
      <c r="B10" s="22" t="s">
        <v>68</v>
      </c>
      <c r="C10" s="51">
        <f t="shared" si="2"/>
        <v>258</v>
      </c>
      <c r="D10" s="100">
        <f t="shared" si="0"/>
        <v>3.658017864738409</v>
      </c>
      <c r="E10" s="201">
        <v>63</v>
      </c>
      <c r="F10" s="202">
        <v>29</v>
      </c>
      <c r="G10" s="201">
        <v>23</v>
      </c>
      <c r="H10" s="201">
        <v>13</v>
      </c>
      <c r="I10" s="202">
        <v>27</v>
      </c>
      <c r="J10" s="201">
        <v>103</v>
      </c>
    </row>
    <row r="11" spans="2:11" ht="16.899999999999999" customHeight="1" x14ac:dyDescent="0.25">
      <c r="B11" s="22" t="s">
        <v>66</v>
      </c>
      <c r="C11" s="51">
        <f t="shared" si="2"/>
        <v>2919</v>
      </c>
      <c r="D11" s="100">
        <f t="shared" si="0"/>
        <v>41.386643981284557</v>
      </c>
      <c r="E11" s="201">
        <v>614</v>
      </c>
      <c r="F11" s="202">
        <v>178</v>
      </c>
      <c r="G11" s="201">
        <v>1747</v>
      </c>
      <c r="H11" s="201">
        <v>47</v>
      </c>
      <c r="I11" s="202">
        <v>15</v>
      </c>
      <c r="J11" s="201">
        <v>318</v>
      </c>
    </row>
    <row r="12" spans="2:11" ht="16.899999999999999" customHeight="1" x14ac:dyDescent="0.25">
      <c r="B12" s="22" t="s">
        <v>67</v>
      </c>
      <c r="C12" s="51">
        <f t="shared" si="2"/>
        <v>1757</v>
      </c>
      <c r="D12" s="100">
        <f t="shared" si="0"/>
        <v>24.911385226144901</v>
      </c>
      <c r="E12" s="201">
        <v>549</v>
      </c>
      <c r="F12" s="202">
        <v>127</v>
      </c>
      <c r="G12" s="201">
        <v>865</v>
      </c>
      <c r="H12" s="201">
        <v>8</v>
      </c>
      <c r="I12" s="202">
        <v>3</v>
      </c>
      <c r="J12" s="201">
        <v>205</v>
      </c>
    </row>
    <row r="13" spans="2:11" ht="16.899999999999999" customHeight="1" x14ac:dyDescent="0.2">
      <c r="B13" s="99" t="s">
        <v>58</v>
      </c>
      <c r="C13" s="110">
        <f>SUM(C14:C18)</f>
        <v>307</v>
      </c>
      <c r="D13" s="100">
        <f t="shared" si="0"/>
        <v>4.3527576917623705</v>
      </c>
      <c r="E13" s="87">
        <v>239</v>
      </c>
      <c r="F13" s="87">
        <v>23</v>
      </c>
      <c r="G13" s="87">
        <v>13</v>
      </c>
      <c r="H13" s="87">
        <v>0</v>
      </c>
      <c r="I13" s="87">
        <v>2</v>
      </c>
      <c r="J13" s="87">
        <v>30</v>
      </c>
    </row>
    <row r="14" spans="2:11" ht="16.899999999999999" customHeight="1" x14ac:dyDescent="0.25">
      <c r="B14" s="22" t="s">
        <v>71</v>
      </c>
      <c r="C14" s="51">
        <f>SUM(E14:J14)</f>
        <v>85</v>
      </c>
      <c r="D14" s="100">
        <f t="shared" si="0"/>
        <v>1.2051609244293209</v>
      </c>
      <c r="E14" s="201">
        <v>64</v>
      </c>
      <c r="F14" s="201">
        <v>9</v>
      </c>
      <c r="G14" s="201">
        <v>4</v>
      </c>
      <c r="H14" s="202">
        <v>0</v>
      </c>
      <c r="I14" s="202">
        <v>0</v>
      </c>
      <c r="J14" s="201">
        <v>8</v>
      </c>
    </row>
    <row r="15" spans="2:11" ht="16.899999999999999" customHeight="1" x14ac:dyDescent="0.25">
      <c r="B15" s="22" t="s">
        <v>16</v>
      </c>
      <c r="C15" s="51">
        <f>SUM(E15:J15)</f>
        <v>29</v>
      </c>
      <c r="D15" s="100">
        <f t="shared" si="0"/>
        <v>0.41117255068765063</v>
      </c>
      <c r="E15" s="201">
        <v>20</v>
      </c>
      <c r="F15" s="201">
        <v>1</v>
      </c>
      <c r="G15" s="201">
        <v>2</v>
      </c>
      <c r="H15" s="202">
        <v>0</v>
      </c>
      <c r="I15" s="202">
        <v>2</v>
      </c>
      <c r="J15" s="201">
        <v>4</v>
      </c>
    </row>
    <row r="16" spans="2:11" ht="16.899999999999999" customHeight="1" x14ac:dyDescent="0.25">
      <c r="B16" s="22" t="s">
        <v>17</v>
      </c>
      <c r="C16" s="51">
        <f>SUM(E16:J16)</f>
        <v>4</v>
      </c>
      <c r="D16" s="100">
        <f t="shared" si="0"/>
        <v>5.671345526726216E-2</v>
      </c>
      <c r="E16" s="201">
        <v>2</v>
      </c>
      <c r="F16" s="201">
        <v>0</v>
      </c>
      <c r="G16" s="201">
        <v>0</v>
      </c>
      <c r="H16" s="202">
        <v>0</v>
      </c>
      <c r="I16" s="202">
        <v>0</v>
      </c>
      <c r="J16" s="201">
        <v>2</v>
      </c>
    </row>
    <row r="17" spans="2:10" ht="16.899999999999999" customHeight="1" x14ac:dyDescent="0.25">
      <c r="B17" s="22" t="s">
        <v>70</v>
      </c>
      <c r="C17" s="51">
        <f>SUM(E17:J17)</f>
        <v>65</v>
      </c>
      <c r="D17" s="100">
        <f t="shared" si="0"/>
        <v>0.92159364809301003</v>
      </c>
      <c r="E17" s="201">
        <v>58</v>
      </c>
      <c r="F17" s="201">
        <v>1</v>
      </c>
      <c r="G17" s="201">
        <v>3</v>
      </c>
      <c r="H17" s="202">
        <v>0</v>
      </c>
      <c r="I17" s="202">
        <v>0</v>
      </c>
      <c r="J17" s="201">
        <v>3</v>
      </c>
    </row>
    <row r="18" spans="2:10" ht="16.899999999999999" customHeight="1" x14ac:dyDescent="0.25">
      <c r="B18" s="22" t="s">
        <v>69</v>
      </c>
      <c r="C18" s="51">
        <f>SUM(E18:J18)</f>
        <v>124</v>
      </c>
      <c r="D18" s="100">
        <f t="shared" si="0"/>
        <v>1.7581171132851268</v>
      </c>
      <c r="E18" s="201">
        <v>95</v>
      </c>
      <c r="F18" s="201">
        <v>12</v>
      </c>
      <c r="G18" s="201">
        <v>4</v>
      </c>
      <c r="H18" s="202">
        <v>0</v>
      </c>
      <c r="I18" s="202">
        <v>0</v>
      </c>
      <c r="J18" s="201">
        <v>13</v>
      </c>
    </row>
    <row r="19" spans="2:10" ht="16.899999999999999" customHeight="1" x14ac:dyDescent="0.2">
      <c r="B19" s="99" t="s">
        <v>59</v>
      </c>
      <c r="C19" s="110">
        <f>SUM(C20:C21)</f>
        <v>496</v>
      </c>
      <c r="D19" s="100">
        <f t="shared" si="0"/>
        <v>7.0324684531405071</v>
      </c>
      <c r="E19" s="87">
        <v>207</v>
      </c>
      <c r="F19" s="87">
        <v>48</v>
      </c>
      <c r="G19" s="87">
        <v>126</v>
      </c>
      <c r="H19" s="87">
        <v>2</v>
      </c>
      <c r="I19" s="87">
        <v>24</v>
      </c>
      <c r="J19" s="87">
        <v>89</v>
      </c>
    </row>
    <row r="20" spans="2:10" ht="16.899999999999999" customHeight="1" x14ac:dyDescent="0.25">
      <c r="B20" s="22" t="s">
        <v>73</v>
      </c>
      <c r="C20" s="51">
        <f>SUM(E20:J20)</f>
        <v>479</v>
      </c>
      <c r="D20" s="100">
        <f t="shared" si="0"/>
        <v>6.7914362682546434</v>
      </c>
      <c r="E20" s="201">
        <v>194</v>
      </c>
      <c r="F20" s="201">
        <v>47</v>
      </c>
      <c r="G20" s="201">
        <v>126</v>
      </c>
      <c r="H20" s="202">
        <v>2</v>
      </c>
      <c r="I20" s="202">
        <v>24</v>
      </c>
      <c r="J20" s="201">
        <v>86</v>
      </c>
    </row>
    <row r="21" spans="2:10" ht="16.899999999999999" customHeight="1" x14ac:dyDescent="0.25">
      <c r="B21" s="22" t="s">
        <v>72</v>
      </c>
      <c r="C21" s="51">
        <f>SUM(E21:J21)</f>
        <v>17</v>
      </c>
      <c r="D21" s="100">
        <f t="shared" si="0"/>
        <v>0.24103218488586417</v>
      </c>
      <c r="E21" s="201">
        <v>13</v>
      </c>
      <c r="F21" s="201">
        <v>1</v>
      </c>
      <c r="G21" s="201">
        <v>0</v>
      </c>
      <c r="H21" s="202">
        <v>0</v>
      </c>
      <c r="I21" s="202">
        <v>0</v>
      </c>
      <c r="J21" s="201">
        <v>3</v>
      </c>
    </row>
    <row r="22" spans="2:10" ht="16.899999999999999" customHeight="1" x14ac:dyDescent="0.2">
      <c r="B22" s="99" t="s">
        <v>18</v>
      </c>
      <c r="C22" s="110">
        <f>SUM(C23:C26)</f>
        <v>573</v>
      </c>
      <c r="D22" s="100">
        <f t="shared" si="0"/>
        <v>8.1242024670353032</v>
      </c>
      <c r="E22" s="87">
        <v>252</v>
      </c>
      <c r="F22" s="87">
        <v>21</v>
      </c>
      <c r="G22" s="87">
        <v>4</v>
      </c>
      <c r="H22" s="87">
        <v>1</v>
      </c>
      <c r="I22" s="87">
        <v>31</v>
      </c>
      <c r="J22" s="87">
        <v>264</v>
      </c>
    </row>
    <row r="23" spans="2:10" ht="16.899999999999999" customHeight="1" x14ac:dyDescent="0.25">
      <c r="B23" s="22" t="s">
        <v>74</v>
      </c>
      <c r="C23" s="51">
        <f>SUM(E23:J23)</f>
        <v>24</v>
      </c>
      <c r="D23" s="100">
        <f t="shared" si="0"/>
        <v>0.34028073160357292</v>
      </c>
      <c r="E23" s="202">
        <v>12</v>
      </c>
      <c r="F23" s="202">
        <v>2</v>
      </c>
      <c r="G23" s="202">
        <v>1</v>
      </c>
      <c r="H23" s="202">
        <v>0</v>
      </c>
      <c r="I23" s="202">
        <v>1</v>
      </c>
      <c r="J23" s="202">
        <v>8</v>
      </c>
    </row>
    <row r="24" spans="2:10" ht="16.899999999999999" customHeight="1" x14ac:dyDescent="0.25">
      <c r="B24" s="22" t="s">
        <v>75</v>
      </c>
      <c r="C24" s="51">
        <f>SUM(E24:J24)</f>
        <v>82</v>
      </c>
      <c r="D24" s="100">
        <f t="shared" si="0"/>
        <v>1.1626258329788741</v>
      </c>
      <c r="E24" s="202">
        <v>46</v>
      </c>
      <c r="F24" s="202">
        <v>0</v>
      </c>
      <c r="G24" s="202">
        <v>0</v>
      </c>
      <c r="H24" s="202">
        <v>0</v>
      </c>
      <c r="I24" s="202">
        <v>3</v>
      </c>
      <c r="J24" s="202">
        <v>33</v>
      </c>
    </row>
    <row r="25" spans="2:10" ht="16.899999999999999" customHeight="1" x14ac:dyDescent="0.25">
      <c r="B25" s="22" t="s">
        <v>21</v>
      </c>
      <c r="C25" s="51">
        <f>SUM(E25:J25)</f>
        <v>11</v>
      </c>
      <c r="D25" s="100">
        <f t="shared" si="0"/>
        <v>0.15596200198497093</v>
      </c>
      <c r="E25" s="202">
        <v>8</v>
      </c>
      <c r="F25" s="202">
        <v>2</v>
      </c>
      <c r="G25" s="202">
        <v>0</v>
      </c>
      <c r="H25" s="202">
        <v>0</v>
      </c>
      <c r="I25" s="202">
        <v>0</v>
      </c>
      <c r="J25" s="202">
        <v>1</v>
      </c>
    </row>
    <row r="26" spans="2:10" ht="16.899999999999999" customHeight="1" x14ac:dyDescent="0.25">
      <c r="B26" s="22" t="s">
        <v>76</v>
      </c>
      <c r="C26" s="51">
        <f>SUM(E26:J26)</f>
        <v>456</v>
      </c>
      <c r="D26" s="100">
        <f t="shared" si="0"/>
        <v>6.4653339004678863</v>
      </c>
      <c r="E26" s="202">
        <v>186</v>
      </c>
      <c r="F26" s="202">
        <v>17</v>
      </c>
      <c r="G26" s="202">
        <v>3</v>
      </c>
      <c r="H26" s="202">
        <v>1</v>
      </c>
      <c r="I26" s="202">
        <v>27</v>
      </c>
      <c r="J26" s="202">
        <v>222</v>
      </c>
    </row>
    <row r="27" spans="2:10" ht="16.899999999999999" customHeight="1" x14ac:dyDescent="0.2">
      <c r="B27" s="99" t="s">
        <v>60</v>
      </c>
      <c r="C27" s="110">
        <f>SUM(E27:J27)</f>
        <v>80</v>
      </c>
      <c r="D27" s="100">
        <f t="shared" si="0"/>
        <v>1.1342691053452432</v>
      </c>
      <c r="E27" s="203">
        <v>56</v>
      </c>
      <c r="F27" s="203">
        <v>6</v>
      </c>
      <c r="G27" s="203">
        <v>1</v>
      </c>
      <c r="H27" s="203">
        <v>0</v>
      </c>
      <c r="I27" s="203">
        <v>3</v>
      </c>
      <c r="J27" s="203">
        <v>14</v>
      </c>
    </row>
    <row r="28" spans="2:10" ht="16.899999999999999" customHeight="1" x14ac:dyDescent="0.2">
      <c r="B28" s="122" t="s">
        <v>61</v>
      </c>
      <c r="C28" s="112">
        <f t="shared" ref="C28:J28" si="3">C27+C22+C19+C13+C6</f>
        <v>7053</v>
      </c>
      <c r="D28" s="121">
        <f t="shared" si="3"/>
        <v>100</v>
      </c>
      <c r="E28" s="109">
        <f t="shared" si="3"/>
        <v>2071</v>
      </c>
      <c r="F28" s="109">
        <f t="shared" si="3"/>
        <v>551</v>
      </c>
      <c r="G28" s="109">
        <f t="shared" si="3"/>
        <v>2993</v>
      </c>
      <c r="H28" s="109">
        <f t="shared" si="3"/>
        <v>95</v>
      </c>
      <c r="I28" s="109">
        <f t="shared" si="3"/>
        <v>185</v>
      </c>
      <c r="J28" s="109">
        <f t="shared" si="3"/>
        <v>1158</v>
      </c>
    </row>
    <row r="29" spans="2:10" ht="18" customHeight="1" x14ac:dyDescent="0.2">
      <c r="B29" s="117" t="s">
        <v>78</v>
      </c>
      <c r="C29" s="254">
        <f>SUM(E29:J29)</f>
        <v>99.999999999999986</v>
      </c>
      <c r="D29" s="255"/>
      <c r="E29" s="118">
        <f t="shared" ref="E29:J29" si="4">E28/$C$28%</f>
        <v>29.363391464624982</v>
      </c>
      <c r="F29" s="118">
        <f t="shared" si="4"/>
        <v>7.8122784630653621</v>
      </c>
      <c r="G29" s="118">
        <f t="shared" si="4"/>
        <v>42.435842903728911</v>
      </c>
      <c r="H29" s="118">
        <f t="shared" si="4"/>
        <v>1.3469445625974763</v>
      </c>
      <c r="I29" s="118">
        <f t="shared" si="4"/>
        <v>2.6229973061108747</v>
      </c>
      <c r="J29" s="118">
        <f t="shared" si="4"/>
        <v>16.418545299872395</v>
      </c>
    </row>
    <row r="30" spans="2:10" ht="6" customHeight="1" x14ac:dyDescent="0.2">
      <c r="C30" s="119"/>
      <c r="D30" s="27"/>
      <c r="E30" s="27"/>
      <c r="F30" s="27"/>
      <c r="G30" s="27"/>
      <c r="H30" s="27"/>
      <c r="I30" s="27"/>
      <c r="J30" s="27"/>
    </row>
    <row r="31" spans="2:10" ht="16.5" customHeight="1" x14ac:dyDescent="0.25">
      <c r="B31" s="132" t="s">
        <v>149</v>
      </c>
      <c r="C31" s="32"/>
      <c r="D31" s="33"/>
      <c r="E31" s="33"/>
      <c r="F31" s="33"/>
      <c r="G31" s="33"/>
      <c r="H31" s="33"/>
      <c r="I31" s="33"/>
      <c r="J31" s="33"/>
    </row>
    <row r="32" spans="2:10" ht="16.5" customHeight="1" x14ac:dyDescent="0.25">
      <c r="B32" s="134" t="s">
        <v>135</v>
      </c>
      <c r="C32" s="33"/>
      <c r="D32" s="33"/>
      <c r="E32" s="34"/>
      <c r="F32" s="34"/>
      <c r="G32" s="34"/>
      <c r="H32" s="34"/>
      <c r="I32" s="34"/>
    </row>
    <row r="33" spans="2:7" ht="16.5" customHeight="1" x14ac:dyDescent="0.25">
      <c r="B33" s="134" t="s">
        <v>89</v>
      </c>
      <c r="C33" s="33"/>
      <c r="D33" s="33"/>
    </row>
    <row r="34" spans="2:7" ht="16.5" customHeight="1" x14ac:dyDescent="0.25">
      <c r="B34" s="237" t="s">
        <v>117</v>
      </c>
      <c r="C34" s="237"/>
      <c r="D34" s="237"/>
      <c r="E34" s="237"/>
      <c r="F34" s="37"/>
      <c r="G34" s="29"/>
    </row>
    <row r="35" spans="2:7" ht="16.5" customHeight="1" x14ac:dyDescent="0.2">
      <c r="B35" s="137" t="s">
        <v>116</v>
      </c>
      <c r="C35"/>
      <c r="D35"/>
      <c r="E35"/>
    </row>
  </sheetData>
  <mergeCells count="9">
    <mergeCell ref="H4:H5"/>
    <mergeCell ref="I4:I5"/>
    <mergeCell ref="J4:J5"/>
    <mergeCell ref="B34:E34"/>
    <mergeCell ref="C29:D29"/>
    <mergeCell ref="B3:B5"/>
    <mergeCell ref="C3:J3"/>
    <mergeCell ref="C4:C5"/>
    <mergeCell ref="D4:D5"/>
  </mergeCells>
  <pageMargins left="0.15748031496062992" right="0.15748031496062992" top="0.14000000000000001" bottom="0.19" header="0.11" footer="0.15748031496062992"/>
  <pageSetup paperSize="9" scale="99" orientation="landscape" r:id="rId1"/>
  <ignoredErrors>
    <ignoredError sqref="C2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Normal="100" zoomScaleSheetLayoutView="110" workbookViewId="0">
      <selection activeCell="A25" sqref="A25:A27"/>
    </sheetView>
  </sheetViews>
  <sheetFormatPr defaultColWidth="8.85546875" defaultRowHeight="12.75" x14ac:dyDescent="0.2"/>
  <cols>
    <col min="1" max="1" width="19.42578125" style="16" customWidth="1"/>
    <col min="2" max="2" width="10.7109375" style="16" customWidth="1"/>
    <col min="3" max="3" width="9.85546875" style="16" customWidth="1"/>
    <col min="4" max="4" width="12.85546875" style="16" customWidth="1"/>
    <col min="5" max="5" width="13.7109375" style="16" customWidth="1"/>
    <col min="6" max="6" width="12.7109375" style="16" customWidth="1"/>
    <col min="7" max="7" width="14.42578125" style="16" customWidth="1"/>
    <col min="8" max="16384" width="8.85546875" style="16"/>
  </cols>
  <sheetData>
    <row r="1" spans="1:8" ht="18.95" customHeight="1" x14ac:dyDescent="0.2">
      <c r="A1" s="139" t="s">
        <v>150</v>
      </c>
      <c r="B1" s="38"/>
      <c r="C1" s="38"/>
      <c r="D1" s="38"/>
      <c r="E1" s="38"/>
      <c r="F1" s="38"/>
      <c r="G1" s="39"/>
    </row>
    <row r="2" spans="1:8" ht="4.9000000000000004" customHeight="1" x14ac:dyDescent="0.3">
      <c r="A2" s="25"/>
      <c r="B2" s="38"/>
      <c r="C2" s="38"/>
      <c r="D2" s="38"/>
      <c r="E2" s="38"/>
      <c r="F2" s="38"/>
      <c r="G2" s="39"/>
    </row>
    <row r="3" spans="1:8" ht="21" customHeight="1" x14ac:dyDescent="0.2">
      <c r="A3" s="245" t="s">
        <v>90</v>
      </c>
      <c r="B3" s="262" t="s">
        <v>30</v>
      </c>
      <c r="C3" s="263"/>
      <c r="D3" s="241" t="s">
        <v>92</v>
      </c>
      <c r="E3" s="242"/>
      <c r="F3" s="242"/>
      <c r="G3" s="242"/>
    </row>
    <row r="4" spans="1:8" ht="21" customHeight="1" x14ac:dyDescent="0.2">
      <c r="A4" s="253"/>
      <c r="B4" s="257"/>
      <c r="C4" s="264"/>
      <c r="D4" s="267" t="s">
        <v>50</v>
      </c>
      <c r="E4" s="260" t="s">
        <v>93</v>
      </c>
      <c r="F4" s="256" t="s">
        <v>32</v>
      </c>
      <c r="G4" s="260" t="s">
        <v>80</v>
      </c>
    </row>
    <row r="5" spans="1:8" ht="21" customHeight="1" x14ac:dyDescent="0.2">
      <c r="A5" s="246"/>
      <c r="B5" s="265"/>
      <c r="C5" s="266"/>
      <c r="D5" s="268"/>
      <c r="E5" s="261"/>
      <c r="F5" s="252"/>
      <c r="G5" s="261"/>
    </row>
    <row r="6" spans="1:8" ht="21" customHeight="1" x14ac:dyDescent="0.2">
      <c r="A6" s="91" t="s">
        <v>30</v>
      </c>
      <c r="B6" s="110">
        <f>B7+B15</f>
        <v>11349</v>
      </c>
      <c r="C6" s="97">
        <v>1</v>
      </c>
      <c r="D6" s="87">
        <f>D7+D15</f>
        <v>4296</v>
      </c>
      <c r="E6" s="90">
        <f>D6/B6*100</f>
        <v>37.853555379328576</v>
      </c>
      <c r="F6" s="87">
        <f>F7+F15</f>
        <v>7053</v>
      </c>
      <c r="G6" s="90">
        <f>F6/B6*100</f>
        <v>62.146444620671424</v>
      </c>
      <c r="H6" s="29"/>
    </row>
    <row r="7" spans="1:8" ht="18" customHeight="1" x14ac:dyDescent="0.2">
      <c r="A7" s="167" t="s">
        <v>91</v>
      </c>
      <c r="B7" s="168">
        <f>SUM(B8:B13)</f>
        <v>10931</v>
      </c>
      <c r="C7" s="169">
        <f>B7/B6%</f>
        <v>96.316856110670543</v>
      </c>
      <c r="D7" s="170">
        <f>SUM(D8:D13)</f>
        <v>4273</v>
      </c>
      <c r="E7" s="169">
        <f>D7/B6%</f>
        <v>37.650894351925281</v>
      </c>
      <c r="F7" s="170">
        <f>SUM(F8:F13)</f>
        <v>6658</v>
      </c>
      <c r="G7" s="169">
        <f>F7/B6%</f>
        <v>58.665961758745269</v>
      </c>
      <c r="H7" s="29"/>
    </row>
    <row r="8" spans="1:8" ht="18" customHeight="1" x14ac:dyDescent="0.2">
      <c r="A8" s="130" t="s">
        <v>154</v>
      </c>
      <c r="B8" s="110">
        <f>D8+F8</f>
        <v>1004</v>
      </c>
      <c r="C8" s="90">
        <f>E8+G8</f>
        <v>8.8465944136047234</v>
      </c>
      <c r="D8" s="24">
        <v>199</v>
      </c>
      <c r="E8" s="157">
        <v>1.7534584544893823</v>
      </c>
      <c r="F8" s="24">
        <v>805</v>
      </c>
      <c r="G8" s="157">
        <v>7.0931359591153411</v>
      </c>
      <c r="H8" s="40"/>
    </row>
    <row r="9" spans="1:8" ht="18" customHeight="1" x14ac:dyDescent="0.2">
      <c r="A9" s="130" t="s">
        <v>155</v>
      </c>
      <c r="B9" s="110">
        <f>D9+F9</f>
        <v>4362</v>
      </c>
      <c r="C9" s="90">
        <f t="shared" ref="C9:C18" si="0">E9+G9</f>
        <v>38.435104414485863</v>
      </c>
      <c r="D9" s="24">
        <v>2200</v>
      </c>
      <c r="E9" s="157">
        <v>19.384967838576088</v>
      </c>
      <c r="F9" s="24">
        <v>2162</v>
      </c>
      <c r="G9" s="157">
        <v>19.050136575909772</v>
      </c>
      <c r="H9" s="29"/>
    </row>
    <row r="10" spans="1:8" ht="18" customHeight="1" x14ac:dyDescent="0.2">
      <c r="A10" s="130" t="s">
        <v>23</v>
      </c>
      <c r="B10" s="110">
        <f>D10+F10</f>
        <v>399</v>
      </c>
      <c r="C10" s="90">
        <f t="shared" si="0"/>
        <v>3.5157282579962992</v>
      </c>
      <c r="D10" s="24">
        <v>197</v>
      </c>
      <c r="E10" s="157">
        <v>1.7358357564543132</v>
      </c>
      <c r="F10" s="24">
        <v>202</v>
      </c>
      <c r="G10" s="157">
        <v>1.7798925015419862</v>
      </c>
      <c r="H10" s="29"/>
    </row>
    <row r="11" spans="1:8" ht="18" customHeight="1" x14ac:dyDescent="0.2">
      <c r="A11" s="130" t="s">
        <v>128</v>
      </c>
      <c r="B11" s="110">
        <f>D11+F11</f>
        <v>3765</v>
      </c>
      <c r="C11" s="90">
        <f t="shared" si="0"/>
        <v>33.174729051017714</v>
      </c>
      <c r="D11" s="24">
        <v>1303</v>
      </c>
      <c r="E11" s="157">
        <v>11.481187769847564</v>
      </c>
      <c r="F11" s="24">
        <v>2462</v>
      </c>
      <c r="G11" s="157">
        <v>21.693541281170148</v>
      </c>
      <c r="H11" s="29"/>
    </row>
    <row r="12" spans="1:8" ht="18" customHeight="1" x14ac:dyDescent="0.2">
      <c r="A12" s="130" t="s">
        <v>156</v>
      </c>
      <c r="B12" s="110">
        <f>D12+F12</f>
        <v>1391</v>
      </c>
      <c r="C12" s="90">
        <f t="shared" si="0"/>
        <v>12.256586483390608</v>
      </c>
      <c r="D12" s="24">
        <v>374</v>
      </c>
      <c r="E12" s="157">
        <v>3.2954445325579349</v>
      </c>
      <c r="F12" s="24">
        <v>1017</v>
      </c>
      <c r="G12" s="157">
        <v>8.9611419508326726</v>
      </c>
      <c r="H12" s="29"/>
    </row>
    <row r="13" spans="1:8" ht="18" customHeight="1" x14ac:dyDescent="0.2">
      <c r="A13" s="130" t="s">
        <v>96</v>
      </c>
      <c r="B13" s="110">
        <f>D13+F13</f>
        <v>10</v>
      </c>
      <c r="C13" s="90">
        <f t="shared" si="0"/>
        <v>8.8113490175345852E-2</v>
      </c>
      <c r="D13" s="24">
        <v>0</v>
      </c>
      <c r="E13" s="157">
        <v>0</v>
      </c>
      <c r="F13" s="24">
        <v>10</v>
      </c>
      <c r="G13" s="158">
        <v>8.8113490175345852E-2</v>
      </c>
    </row>
    <row r="14" spans="1:8" ht="18" customHeight="1" x14ac:dyDescent="0.2">
      <c r="A14" s="130"/>
      <c r="B14" s="110"/>
      <c r="C14" s="90"/>
      <c r="D14" s="156"/>
      <c r="E14" s="157"/>
      <c r="F14" s="156"/>
      <c r="G14" s="158"/>
    </row>
    <row r="15" spans="1:8" ht="18" customHeight="1" x14ac:dyDescent="0.2">
      <c r="A15" s="167" t="s">
        <v>94</v>
      </c>
      <c r="B15" s="168">
        <f>SUM(B16:B18)</f>
        <v>418</v>
      </c>
      <c r="C15" s="169">
        <f>B15/B6%</f>
        <v>3.6831438893294566</v>
      </c>
      <c r="D15" s="171">
        <v>23</v>
      </c>
      <c r="E15" s="169">
        <v>0.20266102740329545</v>
      </c>
      <c r="F15" s="172">
        <v>395</v>
      </c>
      <c r="G15" s="173">
        <v>3.480482861926161</v>
      </c>
    </row>
    <row r="16" spans="1:8" ht="18" customHeight="1" x14ac:dyDescent="0.2">
      <c r="A16" s="130" t="s">
        <v>20</v>
      </c>
      <c r="B16" s="110">
        <f>D16+F16</f>
        <v>0</v>
      </c>
      <c r="C16" s="90">
        <f t="shared" si="0"/>
        <v>0</v>
      </c>
      <c r="D16" s="24">
        <v>0</v>
      </c>
      <c r="E16" s="157">
        <v>0</v>
      </c>
      <c r="F16" s="35">
        <v>0</v>
      </c>
      <c r="G16" s="158">
        <v>0</v>
      </c>
    </row>
    <row r="17" spans="1:8" ht="18" customHeight="1" x14ac:dyDescent="0.2">
      <c r="A17" s="130" t="s">
        <v>95</v>
      </c>
      <c r="B17" s="110">
        <f>D17+F17</f>
        <v>18</v>
      </c>
      <c r="C17" s="159">
        <f t="shared" si="0"/>
        <v>0.15860428231562254</v>
      </c>
      <c r="D17" s="204">
        <v>0</v>
      </c>
      <c r="E17" s="160">
        <v>0</v>
      </c>
      <c r="F17" s="204">
        <v>18</v>
      </c>
      <c r="G17" s="160">
        <v>0.15860428231562254</v>
      </c>
    </row>
    <row r="18" spans="1:8" ht="18" customHeight="1" x14ac:dyDescent="0.2">
      <c r="A18" s="131" t="s">
        <v>97</v>
      </c>
      <c r="B18" s="161">
        <f>D18+F18</f>
        <v>400</v>
      </c>
      <c r="C18" s="106">
        <f t="shared" si="0"/>
        <v>3.5245396070138342</v>
      </c>
      <c r="D18" s="30">
        <v>23</v>
      </c>
      <c r="E18" s="162">
        <v>0.20266102740329545</v>
      </c>
      <c r="F18" s="205">
        <v>377</v>
      </c>
      <c r="G18" s="163">
        <v>3.3218785796105386</v>
      </c>
    </row>
    <row r="19" spans="1:8" ht="6" customHeight="1" x14ac:dyDescent="0.2">
      <c r="B19" s="42"/>
      <c r="C19" s="43"/>
      <c r="D19" s="44"/>
      <c r="E19" s="43"/>
      <c r="F19" s="44"/>
      <c r="G19" s="45"/>
    </row>
    <row r="20" spans="1:8" ht="16.149999999999999" customHeight="1" x14ac:dyDescent="0.25">
      <c r="A20" s="132" t="s">
        <v>144</v>
      </c>
      <c r="B20" s="32"/>
      <c r="C20" s="33"/>
      <c r="D20" s="33"/>
      <c r="E20" s="33"/>
      <c r="F20" s="33"/>
      <c r="G20" s="33"/>
      <c r="H20" s="33"/>
    </row>
    <row r="21" spans="1:8" ht="16.149999999999999" customHeight="1" x14ac:dyDescent="0.3">
      <c r="A21" s="151" t="s">
        <v>62</v>
      </c>
      <c r="B21" s="151"/>
      <c r="C21" s="151"/>
      <c r="D21" s="41"/>
    </row>
    <row r="22" spans="1:8" ht="16.149999999999999" customHeight="1" x14ac:dyDescent="0.3">
      <c r="A22" s="134" t="s">
        <v>136</v>
      </c>
      <c r="B22" s="33"/>
      <c r="C22" s="33"/>
      <c r="D22" s="41"/>
    </row>
    <row r="23" spans="1:8" ht="16.149999999999999" customHeight="1" x14ac:dyDescent="0.25">
      <c r="A23" s="237" t="s">
        <v>54</v>
      </c>
      <c r="B23" s="237"/>
      <c r="C23" s="237"/>
      <c r="D23" s="237"/>
    </row>
    <row r="24" spans="1:8" ht="16.149999999999999" customHeight="1" x14ac:dyDescent="0.2">
      <c r="A24" s="137" t="s">
        <v>55</v>
      </c>
    </row>
    <row r="25" spans="1:8" ht="16.149999999999999" customHeight="1" x14ac:dyDescent="0.2">
      <c r="A25" s="133"/>
    </row>
    <row r="26" spans="1:8" ht="16.149999999999999" customHeight="1" x14ac:dyDescent="0.2">
      <c r="A26" s="133"/>
    </row>
    <row r="27" spans="1:8" ht="16.149999999999999" customHeight="1" x14ac:dyDescent="0.2">
      <c r="A27" s="133"/>
    </row>
    <row r="28" spans="1:8" ht="15" customHeight="1" x14ac:dyDescent="0.2">
      <c r="F28" s="146"/>
    </row>
    <row r="37" spans="6:6" x14ac:dyDescent="0.2">
      <c r="F37" s="29"/>
    </row>
  </sheetData>
  <mergeCells count="8">
    <mergeCell ref="A23:D23"/>
    <mergeCell ref="A3:A5"/>
    <mergeCell ref="D3:G3"/>
    <mergeCell ref="E4:E5"/>
    <mergeCell ref="G4:G5"/>
    <mergeCell ref="B3:C5"/>
    <mergeCell ref="D4:D5"/>
    <mergeCell ref="F4:F5"/>
  </mergeCells>
  <phoneticPr fontId="16" type="noConversion"/>
  <printOptions horizontalCentered="1"/>
  <pageMargins left="0.15748031496062992" right="0.27559055118110237" top="0.43307086614173229" bottom="0.98425196850393704" header="0.31496062992125984" footer="0.51181102362204722"/>
  <pageSetup paperSize="9" orientation="portrait" r:id="rId1"/>
  <headerFooter alignWithMargins="0"/>
  <ignoredErrors>
    <ignoredError sqref="B15:C15 C7 E6:E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Normal="100" zoomScaleSheetLayoutView="110" workbookViewId="0">
      <selection activeCell="B7" sqref="B7"/>
    </sheetView>
  </sheetViews>
  <sheetFormatPr defaultColWidth="8.85546875" defaultRowHeight="12.75" x14ac:dyDescent="0.2"/>
  <cols>
    <col min="1" max="1" width="24.140625" style="16" customWidth="1"/>
    <col min="2" max="5" width="17.28515625" style="16" customWidth="1"/>
    <col min="6" max="16384" width="8.85546875" style="16"/>
  </cols>
  <sheetData>
    <row r="1" spans="1:5" ht="16.5" x14ac:dyDescent="0.3">
      <c r="A1" s="269" t="s">
        <v>151</v>
      </c>
      <c r="B1" s="269"/>
      <c r="C1" s="269"/>
      <c r="D1" s="269"/>
    </row>
    <row r="2" spans="1:5" ht="4.9000000000000004" customHeight="1" x14ac:dyDescent="0.2"/>
    <row r="3" spans="1:5" ht="20.100000000000001" customHeight="1" x14ac:dyDescent="0.2">
      <c r="A3" s="270" t="s">
        <v>98</v>
      </c>
      <c r="B3" s="241" t="s">
        <v>99</v>
      </c>
      <c r="C3" s="242"/>
      <c r="D3" s="242"/>
      <c r="E3" s="208"/>
    </row>
    <row r="4" spans="1:5" ht="20.100000000000001" customHeight="1" x14ac:dyDescent="0.2">
      <c r="A4" s="271"/>
      <c r="B4" s="114" t="s">
        <v>30</v>
      </c>
      <c r="C4" s="115" t="s">
        <v>100</v>
      </c>
      <c r="D4" s="115" t="s">
        <v>101</v>
      </c>
      <c r="E4" s="207" t="s">
        <v>140</v>
      </c>
    </row>
    <row r="5" spans="1:5" ht="20.100000000000001" customHeight="1" x14ac:dyDescent="0.2">
      <c r="A5" s="167" t="s">
        <v>30</v>
      </c>
      <c r="B5" s="110">
        <f>SUM(B6:B20)</f>
        <v>6868</v>
      </c>
      <c r="C5" s="89">
        <f>SUM(C6:C20)</f>
        <v>2190</v>
      </c>
      <c r="D5" s="89">
        <f>SUM(D6:D20)</f>
        <v>4004</v>
      </c>
      <c r="E5" s="89">
        <f>SUM(E6:E20)</f>
        <v>674</v>
      </c>
    </row>
    <row r="6" spans="1:5" ht="21" customHeight="1" x14ac:dyDescent="0.25">
      <c r="A6" s="22" t="s">
        <v>102</v>
      </c>
      <c r="B6" s="51">
        <f t="shared" ref="B6:B18" si="0">SUM(C6:E6)</f>
        <v>29</v>
      </c>
      <c r="C6" s="15">
        <v>5</v>
      </c>
      <c r="D6" s="15">
        <v>22</v>
      </c>
      <c r="E6" s="209">
        <v>2</v>
      </c>
    </row>
    <row r="7" spans="1:5" ht="21" customHeight="1" x14ac:dyDescent="0.25">
      <c r="A7" s="22" t="s">
        <v>103</v>
      </c>
      <c r="B7" s="51">
        <f t="shared" si="0"/>
        <v>113</v>
      </c>
      <c r="C7" s="15">
        <v>65</v>
      </c>
      <c r="D7" s="15">
        <v>43</v>
      </c>
      <c r="E7" s="209">
        <v>5</v>
      </c>
    </row>
    <row r="8" spans="1:5" ht="21" customHeight="1" x14ac:dyDescent="0.25">
      <c r="A8" s="22" t="s">
        <v>104</v>
      </c>
      <c r="B8" s="51">
        <f t="shared" si="0"/>
        <v>163</v>
      </c>
      <c r="C8" s="15">
        <v>77</v>
      </c>
      <c r="D8" s="15">
        <v>75</v>
      </c>
      <c r="E8" s="209">
        <v>11</v>
      </c>
    </row>
    <row r="9" spans="1:5" ht="21" customHeight="1" x14ac:dyDescent="0.25">
      <c r="A9" s="22" t="s">
        <v>105</v>
      </c>
      <c r="B9" s="51">
        <f t="shared" si="0"/>
        <v>332</v>
      </c>
      <c r="C9" s="15">
        <v>167</v>
      </c>
      <c r="D9" s="15">
        <v>150</v>
      </c>
      <c r="E9" s="209">
        <v>15</v>
      </c>
    </row>
    <row r="10" spans="1:5" ht="21" customHeight="1" x14ac:dyDescent="0.25">
      <c r="A10" s="22" t="s">
        <v>106</v>
      </c>
      <c r="B10" s="51">
        <f t="shared" si="0"/>
        <v>486</v>
      </c>
      <c r="C10" s="15">
        <v>292</v>
      </c>
      <c r="D10" s="15">
        <v>186</v>
      </c>
      <c r="E10" s="209">
        <v>8</v>
      </c>
    </row>
    <row r="11" spans="1:5" ht="21" customHeight="1" x14ac:dyDescent="0.25">
      <c r="A11" s="22" t="s">
        <v>107</v>
      </c>
      <c r="B11" s="51">
        <f t="shared" si="0"/>
        <v>386</v>
      </c>
      <c r="C11" s="15">
        <v>243</v>
      </c>
      <c r="D11" s="15">
        <v>131</v>
      </c>
      <c r="E11" s="209">
        <v>12</v>
      </c>
    </row>
    <row r="12" spans="1:5" ht="21" customHeight="1" x14ac:dyDescent="0.25">
      <c r="A12" s="22" t="s">
        <v>108</v>
      </c>
      <c r="B12" s="51">
        <f t="shared" si="0"/>
        <v>1245</v>
      </c>
      <c r="C12" s="206">
        <v>398</v>
      </c>
      <c r="D12" s="206">
        <v>441</v>
      </c>
      <c r="E12" s="209">
        <v>406</v>
      </c>
    </row>
    <row r="13" spans="1:5" ht="21" customHeight="1" x14ac:dyDescent="0.25">
      <c r="A13" s="22" t="s">
        <v>109</v>
      </c>
      <c r="B13" s="51">
        <f t="shared" si="0"/>
        <v>2507</v>
      </c>
      <c r="C13" s="206">
        <v>691</v>
      </c>
      <c r="D13" s="206">
        <v>1737</v>
      </c>
      <c r="E13" s="209">
        <v>79</v>
      </c>
    </row>
    <row r="14" spans="1:5" ht="21" customHeight="1" x14ac:dyDescent="0.25">
      <c r="A14" s="22" t="s">
        <v>110</v>
      </c>
      <c r="B14" s="51">
        <f t="shared" si="0"/>
        <v>1054</v>
      </c>
      <c r="C14" s="206">
        <v>188</v>
      </c>
      <c r="D14" s="206">
        <v>825</v>
      </c>
      <c r="E14" s="209">
        <v>41</v>
      </c>
    </row>
    <row r="15" spans="1:5" ht="21" customHeight="1" x14ac:dyDescent="0.25">
      <c r="A15" s="22" t="s">
        <v>111</v>
      </c>
      <c r="B15" s="51">
        <f t="shared" si="0"/>
        <v>27</v>
      </c>
      <c r="C15" s="15">
        <v>6</v>
      </c>
      <c r="D15" s="15">
        <v>19</v>
      </c>
      <c r="E15" s="209">
        <v>2</v>
      </c>
    </row>
    <row r="16" spans="1:5" ht="21" customHeight="1" x14ac:dyDescent="0.25">
      <c r="A16" s="22" t="s">
        <v>112</v>
      </c>
      <c r="B16" s="51">
        <f t="shared" si="0"/>
        <v>228</v>
      </c>
      <c r="C16" s="15">
        <v>36</v>
      </c>
      <c r="D16" s="15">
        <v>104</v>
      </c>
      <c r="E16" s="209">
        <v>88</v>
      </c>
    </row>
    <row r="17" spans="1:5" ht="21" customHeight="1" x14ac:dyDescent="0.25">
      <c r="A17" s="22" t="s">
        <v>113</v>
      </c>
      <c r="B17" s="51">
        <f t="shared" si="0"/>
        <v>31</v>
      </c>
      <c r="C17" s="15">
        <v>0</v>
      </c>
      <c r="D17" s="15">
        <v>31</v>
      </c>
      <c r="E17" s="209">
        <v>0</v>
      </c>
    </row>
    <row r="18" spans="1:5" ht="21" customHeight="1" x14ac:dyDescent="0.25">
      <c r="A18" s="22" t="s">
        <v>114</v>
      </c>
      <c r="B18" s="51">
        <f t="shared" si="0"/>
        <v>36</v>
      </c>
      <c r="C18" s="15">
        <v>0</v>
      </c>
      <c r="D18" s="15">
        <v>36</v>
      </c>
      <c r="E18" s="209">
        <v>0</v>
      </c>
    </row>
    <row r="19" spans="1:5" ht="21" customHeight="1" x14ac:dyDescent="0.25">
      <c r="A19" s="22" t="s">
        <v>115</v>
      </c>
      <c r="B19" s="51">
        <f>SUM(C19:E19)</f>
        <v>84</v>
      </c>
      <c r="C19" s="15">
        <v>0</v>
      </c>
      <c r="D19" s="15">
        <v>83</v>
      </c>
      <c r="E19" s="209">
        <v>1</v>
      </c>
    </row>
    <row r="20" spans="1:5" ht="21" customHeight="1" x14ac:dyDescent="0.25">
      <c r="A20" s="22" t="s">
        <v>140</v>
      </c>
      <c r="B20" s="51">
        <f>SUM(C20:E20)</f>
        <v>147</v>
      </c>
      <c r="C20" s="15">
        <v>22</v>
      </c>
      <c r="D20" s="15">
        <v>121</v>
      </c>
      <c r="E20" s="209">
        <v>4</v>
      </c>
    </row>
    <row r="21" spans="1:5" ht="20.100000000000001" customHeight="1" x14ac:dyDescent="0.2">
      <c r="A21" s="120" t="s">
        <v>78</v>
      </c>
      <c r="B21" s="181">
        <f>D21+C21+E21</f>
        <v>100</v>
      </c>
      <c r="C21" s="123">
        <f>C5/B5*100</f>
        <v>31.887012230634827</v>
      </c>
      <c r="D21" s="123">
        <f>D5/B5*100</f>
        <v>58.299359347699479</v>
      </c>
      <c r="E21" s="123">
        <f>E5/B5*100</f>
        <v>9.8136284216656957</v>
      </c>
    </row>
    <row r="22" spans="1:5" ht="9.75" customHeight="1" x14ac:dyDescent="0.2"/>
    <row r="23" spans="1:5" ht="16.149999999999999" customHeight="1" x14ac:dyDescent="0.25">
      <c r="A23" s="132" t="s">
        <v>152</v>
      </c>
      <c r="B23" s="32"/>
      <c r="C23" s="32"/>
      <c r="D23" s="33"/>
    </row>
    <row r="24" spans="1:5" ht="16.149999999999999" customHeight="1" x14ac:dyDescent="0.25">
      <c r="A24" s="151" t="s">
        <v>143</v>
      </c>
      <c r="B24" s="32"/>
      <c r="C24" s="32"/>
      <c r="D24" s="33"/>
    </row>
    <row r="25" spans="1:5" ht="16.149999999999999" customHeight="1" x14ac:dyDescent="0.25">
      <c r="A25" s="134" t="s">
        <v>137</v>
      </c>
      <c r="B25" s="33"/>
      <c r="C25" s="33"/>
    </row>
    <row r="26" spans="1:5" ht="16.149999999999999" customHeight="1" x14ac:dyDescent="0.25">
      <c r="A26" s="237" t="s">
        <v>118</v>
      </c>
      <c r="B26" s="237"/>
      <c r="C26" s="237"/>
      <c r="D26" s="237"/>
    </row>
    <row r="27" spans="1:5" ht="16.149999999999999" customHeight="1" x14ac:dyDescent="0.2">
      <c r="A27" s="137" t="s">
        <v>119</v>
      </c>
      <c r="B27"/>
      <c r="C27"/>
      <c r="D27"/>
    </row>
  </sheetData>
  <mergeCells count="4">
    <mergeCell ref="A1:D1"/>
    <mergeCell ref="A3:A4"/>
    <mergeCell ref="A26:D26"/>
    <mergeCell ref="B3:D3"/>
  </mergeCells>
  <pageMargins left="0.43307086614173229" right="0.39370078740157483" top="0.35433070866141736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Table 5</vt:lpstr>
      <vt:lpstr>Table 6</vt:lpstr>
    </vt:vector>
  </TitlesOfParts>
  <Company>STATS - Government of Samoa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SBS</dc:creator>
  <cp:lastModifiedBy>Benjamin Sila</cp:lastModifiedBy>
  <cp:lastPrinted>2020-03-18T02:55:35Z</cp:lastPrinted>
  <dcterms:created xsi:type="dcterms:W3CDTF">2008-02-22T04:52:58Z</dcterms:created>
  <dcterms:modified xsi:type="dcterms:W3CDTF">2020-03-18T02:56:05Z</dcterms:modified>
</cp:coreProperties>
</file>