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Migration\Migration Reports\1.Monthly Report\2020\3.March\Eng\"/>
    </mc:Choice>
  </mc:AlternateContent>
  <xr:revisionPtr revIDLastSave="0" documentId="13_ncr:1_{55F6926E-640B-4DA3-8249-E2DCB9ABFCF4}" xr6:coauthVersionLast="36" xr6:coauthVersionMax="36" xr10:uidLastSave="{00000000-0000-0000-0000-000000000000}"/>
  <bookViews>
    <workbookView xWindow="0" yWindow="0" windowWidth="28800" windowHeight="12225" activeTab="5" xr2:uid="{00000000-000D-0000-FFFF-FFFF00000000}"/>
  </bookViews>
  <sheets>
    <sheet name="Table 1" sheetId="16" r:id="rId1"/>
    <sheet name="Table 2" sheetId="8" r:id="rId2"/>
    <sheet name="Table 3" sheetId="6" r:id="rId3"/>
    <sheet name="Table 4" sheetId="10" r:id="rId4"/>
    <sheet name="Table 5" sheetId="4" r:id="rId5"/>
    <sheet name="Table 6" sheetId="15" r:id="rId6"/>
  </sheets>
  <calcPr calcId="179021"/>
</workbook>
</file>

<file path=xl/calcChain.xml><?xml version="1.0" encoding="utf-8"?>
<calcChain xmlns="http://schemas.openxmlformats.org/spreadsheetml/2006/main">
  <c r="L85" i="16" l="1"/>
  <c r="M85" i="16" s="1"/>
  <c r="I86" i="16"/>
  <c r="F86" i="16"/>
  <c r="I85" i="16" l="1"/>
  <c r="F85" i="16"/>
  <c r="M82" i="16"/>
  <c r="L84" i="16"/>
  <c r="M84" i="16" s="1"/>
  <c r="B20" i="15" l="1"/>
  <c r="E5" i="15"/>
  <c r="D5" i="15"/>
  <c r="C5" i="15"/>
  <c r="B19" i="15"/>
  <c r="I84" i="16"/>
  <c r="I82" i="16"/>
  <c r="F84" i="16"/>
  <c r="F82" i="16"/>
  <c r="K17" i="16"/>
  <c r="J17" i="16"/>
  <c r="H17" i="16"/>
  <c r="G17" i="16"/>
  <c r="E17" i="16"/>
  <c r="D17" i="16"/>
  <c r="K16" i="16"/>
  <c r="J16" i="16"/>
  <c r="H16" i="16"/>
  <c r="G16" i="16"/>
  <c r="E16" i="16"/>
  <c r="D16" i="16"/>
  <c r="D15" i="16"/>
  <c r="E15" i="16"/>
  <c r="L82" i="16"/>
  <c r="B18" i="15" l="1"/>
  <c r="B17" i="15"/>
  <c r="B16" i="15"/>
  <c r="B15" i="15"/>
  <c r="B14" i="15"/>
  <c r="B13" i="15"/>
  <c r="B12" i="15"/>
  <c r="B11" i="15"/>
  <c r="B10" i="15"/>
  <c r="B9" i="15"/>
  <c r="B8" i="15"/>
  <c r="B7" i="15"/>
  <c r="B6" i="15"/>
  <c r="L81" i="16"/>
  <c r="L80" i="16"/>
  <c r="L79" i="16"/>
  <c r="I80" i="16"/>
  <c r="M80" i="16" s="1"/>
  <c r="F80" i="16"/>
  <c r="J22" i="10"/>
  <c r="J19" i="10"/>
  <c r="J13" i="10"/>
  <c r="J6" i="10"/>
  <c r="C24" i="6"/>
  <c r="C20" i="6"/>
  <c r="C13" i="6"/>
  <c r="C5" i="6"/>
  <c r="L78" i="16"/>
  <c r="I81" i="16"/>
  <c r="M81" i="16" s="1"/>
  <c r="F81" i="16"/>
  <c r="L77" i="16"/>
  <c r="I79" i="16"/>
  <c r="F79" i="16"/>
  <c r="L76" i="16"/>
  <c r="I78" i="16"/>
  <c r="F78" i="16"/>
  <c r="L75" i="16"/>
  <c r="I77" i="16"/>
  <c r="F77" i="16"/>
  <c r="L74" i="16"/>
  <c r="I76" i="16"/>
  <c r="F76" i="16"/>
  <c r="L73" i="16"/>
  <c r="I75" i="16"/>
  <c r="F75" i="16"/>
  <c r="L72" i="16"/>
  <c r="I74" i="16"/>
  <c r="F74" i="16"/>
  <c r="L71" i="16"/>
  <c r="I73" i="16"/>
  <c r="F73" i="16"/>
  <c r="F5" i="16"/>
  <c r="I5" i="16"/>
  <c r="L5" i="16"/>
  <c r="F6" i="16"/>
  <c r="I6" i="16"/>
  <c r="L6" i="16"/>
  <c r="M6" i="16" s="1"/>
  <c r="F7" i="16"/>
  <c r="I7" i="16"/>
  <c r="L7" i="16"/>
  <c r="F8" i="16"/>
  <c r="I8" i="16"/>
  <c r="M8" i="16" s="1"/>
  <c r="L8" i="16"/>
  <c r="F9" i="16"/>
  <c r="I9" i="16"/>
  <c r="L9" i="16"/>
  <c r="M10" i="16"/>
  <c r="F11" i="16"/>
  <c r="I11" i="16"/>
  <c r="L11" i="16"/>
  <c r="F12" i="16"/>
  <c r="I12" i="16"/>
  <c r="L12" i="16"/>
  <c r="F13" i="16"/>
  <c r="I13" i="16"/>
  <c r="L13" i="16"/>
  <c r="D14" i="16"/>
  <c r="E14" i="16"/>
  <c r="G14" i="16"/>
  <c r="H14" i="16"/>
  <c r="J14" i="16"/>
  <c r="K14" i="16"/>
  <c r="G15" i="16"/>
  <c r="H15" i="16"/>
  <c r="J15" i="16"/>
  <c r="K15" i="16"/>
  <c r="F19" i="16"/>
  <c r="I19" i="16"/>
  <c r="L19" i="16"/>
  <c r="F20" i="16"/>
  <c r="I20" i="16"/>
  <c r="L20" i="16"/>
  <c r="M20" i="16"/>
  <c r="F21" i="16"/>
  <c r="I21" i="16"/>
  <c r="L21" i="16"/>
  <c r="M21" i="16"/>
  <c r="F22" i="16"/>
  <c r="I22" i="16"/>
  <c r="L22" i="16"/>
  <c r="F23" i="16"/>
  <c r="I23" i="16"/>
  <c r="L23" i="16"/>
  <c r="M23" i="16" s="1"/>
  <c r="F24" i="16"/>
  <c r="I24" i="16"/>
  <c r="L24" i="16"/>
  <c r="M24" i="16" s="1"/>
  <c r="F25" i="16"/>
  <c r="I25" i="16"/>
  <c r="M25" i="16" s="1"/>
  <c r="L25" i="16"/>
  <c r="F26" i="16"/>
  <c r="I26" i="16"/>
  <c r="L26" i="16"/>
  <c r="F27" i="16"/>
  <c r="I27" i="16"/>
  <c r="L27" i="16"/>
  <c r="F28" i="16"/>
  <c r="I28" i="16"/>
  <c r="L28" i="16"/>
  <c r="F29" i="16"/>
  <c r="I29" i="16"/>
  <c r="M29" i="16" s="1"/>
  <c r="L29" i="16"/>
  <c r="F30" i="16"/>
  <c r="I30" i="16"/>
  <c r="L30" i="16"/>
  <c r="M32" i="16"/>
  <c r="M33" i="16"/>
  <c r="M34" i="16"/>
  <c r="M35" i="16"/>
  <c r="M36" i="16"/>
  <c r="M37" i="16"/>
  <c r="M38" i="16"/>
  <c r="M39" i="16"/>
  <c r="M40" i="16"/>
  <c r="M41" i="16"/>
  <c r="M42" i="16"/>
  <c r="M43" i="16"/>
  <c r="F45" i="16"/>
  <c r="I45" i="16"/>
  <c r="L45" i="16"/>
  <c r="F46" i="16"/>
  <c r="I46" i="16"/>
  <c r="L46" i="16"/>
  <c r="F47" i="16"/>
  <c r="I47" i="16"/>
  <c r="M47" i="16" s="1"/>
  <c r="L47" i="16"/>
  <c r="F48" i="16"/>
  <c r="I48" i="16"/>
  <c r="M48" i="16"/>
  <c r="L48" i="16"/>
  <c r="F49" i="16"/>
  <c r="I49" i="16"/>
  <c r="L49" i="16"/>
  <c r="M49" i="16" s="1"/>
  <c r="F50" i="16"/>
  <c r="I50" i="16"/>
  <c r="L50" i="16"/>
  <c r="F51" i="16"/>
  <c r="I51" i="16"/>
  <c r="L51" i="16"/>
  <c r="F52" i="16"/>
  <c r="I52" i="16"/>
  <c r="M52" i="16" s="1"/>
  <c r="L52" i="16"/>
  <c r="F53" i="16"/>
  <c r="I53" i="16"/>
  <c r="M53" i="16" s="1"/>
  <c r="L53" i="16"/>
  <c r="F54" i="16"/>
  <c r="I54" i="16"/>
  <c r="M54" i="16" s="1"/>
  <c r="L54" i="16"/>
  <c r="F55" i="16"/>
  <c r="I55" i="16"/>
  <c r="M55" i="16" s="1"/>
  <c r="L55" i="16"/>
  <c r="F56" i="16"/>
  <c r="I56" i="16"/>
  <c r="M56" i="16" s="1"/>
  <c r="L56" i="16"/>
  <c r="F58" i="16"/>
  <c r="I58" i="16"/>
  <c r="M58" i="16" s="1"/>
  <c r="L58" i="16"/>
  <c r="F59" i="16"/>
  <c r="I59" i="16"/>
  <c r="M59" i="16" s="1"/>
  <c r="L59" i="16"/>
  <c r="F60" i="16"/>
  <c r="I60" i="16"/>
  <c r="L60" i="16"/>
  <c r="F61" i="16"/>
  <c r="I61" i="16"/>
  <c r="M61" i="16" s="1"/>
  <c r="L61" i="16"/>
  <c r="F62" i="16"/>
  <c r="I62" i="16"/>
  <c r="M62" i="16" s="1"/>
  <c r="L62" i="16"/>
  <c r="F63" i="16"/>
  <c r="I63" i="16"/>
  <c r="M63" i="16" s="1"/>
  <c r="L63" i="16"/>
  <c r="F64" i="16"/>
  <c r="I64" i="16"/>
  <c r="M64" i="16" s="1"/>
  <c r="L64" i="16"/>
  <c r="F65" i="16"/>
  <c r="I65" i="16"/>
  <c r="M65" i="16" s="1"/>
  <c r="L65" i="16"/>
  <c r="F66" i="16"/>
  <c r="I66" i="16"/>
  <c r="L66" i="16"/>
  <c r="F67" i="16"/>
  <c r="I67" i="16"/>
  <c r="L67" i="16"/>
  <c r="F68" i="16"/>
  <c r="I68" i="16"/>
  <c r="L68" i="16"/>
  <c r="F69" i="16"/>
  <c r="I69" i="16"/>
  <c r="L69" i="16"/>
  <c r="M69" i="16" s="1"/>
  <c r="F71" i="16"/>
  <c r="I71" i="16"/>
  <c r="F72" i="16"/>
  <c r="I72" i="16"/>
  <c r="M72" i="16" s="1"/>
  <c r="F7" i="4"/>
  <c r="C27" i="10"/>
  <c r="C26" i="10"/>
  <c r="C25" i="10"/>
  <c r="C24" i="10"/>
  <c r="C23" i="10"/>
  <c r="C21" i="10"/>
  <c r="C20" i="10"/>
  <c r="C18" i="10"/>
  <c r="C17" i="10"/>
  <c r="C16" i="10"/>
  <c r="C15" i="10"/>
  <c r="C14" i="10"/>
  <c r="C12" i="10"/>
  <c r="C11" i="10"/>
  <c r="C10" i="10"/>
  <c r="C9" i="10"/>
  <c r="C8" i="10"/>
  <c r="H6" i="10"/>
  <c r="I6" i="10"/>
  <c r="I13" i="10"/>
  <c r="D7" i="4"/>
  <c r="D6" i="4" s="1"/>
  <c r="B8" i="4"/>
  <c r="B9" i="4"/>
  <c r="B10" i="4"/>
  <c r="B11" i="4"/>
  <c r="B12" i="4"/>
  <c r="B13" i="4"/>
  <c r="D15" i="4"/>
  <c r="F15" i="4"/>
  <c r="B16" i="4"/>
  <c r="B17" i="4"/>
  <c r="B18" i="4"/>
  <c r="E6" i="10"/>
  <c r="F6" i="10"/>
  <c r="G6" i="10"/>
  <c r="C7" i="10"/>
  <c r="E13" i="10"/>
  <c r="F13" i="10"/>
  <c r="G13" i="10"/>
  <c r="H13" i="10"/>
  <c r="E19" i="10"/>
  <c r="F19" i="10"/>
  <c r="G19" i="10"/>
  <c r="H19" i="10"/>
  <c r="I19" i="10"/>
  <c r="E22" i="10"/>
  <c r="F22" i="10"/>
  <c r="G22" i="10"/>
  <c r="H22" i="10"/>
  <c r="I22" i="10"/>
  <c r="D5" i="6"/>
  <c r="E6" i="6"/>
  <c r="E7" i="6"/>
  <c r="E8" i="6"/>
  <c r="E9" i="6"/>
  <c r="E10" i="6"/>
  <c r="E11" i="6"/>
  <c r="D13" i="6"/>
  <c r="E14" i="6"/>
  <c r="E15" i="6"/>
  <c r="E16" i="6"/>
  <c r="E17" i="6"/>
  <c r="E18" i="6"/>
  <c r="D20" i="6"/>
  <c r="E21" i="6"/>
  <c r="E22" i="6"/>
  <c r="D24" i="6"/>
  <c r="E24" i="6" s="1"/>
  <c r="E25" i="6"/>
  <c r="E26" i="6"/>
  <c r="E27" i="6"/>
  <c r="E28" i="6"/>
  <c r="E30" i="6"/>
  <c r="D23" i="8"/>
  <c r="E23" i="8"/>
  <c r="C23" i="8" s="1"/>
  <c r="F23" i="8"/>
  <c r="G23" i="8"/>
  <c r="H23" i="8"/>
  <c r="I23" i="8"/>
  <c r="J23" i="8"/>
  <c r="K23" i="8"/>
  <c r="L23" i="8"/>
  <c r="M23" i="8"/>
  <c r="N23" i="8"/>
  <c r="O23" i="8"/>
  <c r="P23" i="8"/>
  <c r="Q23" i="8"/>
  <c r="M60" i="16"/>
  <c r="E13" i="6"/>
  <c r="E5" i="6"/>
  <c r="M22" i="16"/>
  <c r="F6" i="4" l="1"/>
  <c r="E20" i="6"/>
  <c r="E32" i="6" s="1"/>
  <c r="F24" i="6" s="1"/>
  <c r="F28" i="10"/>
  <c r="G28" i="10"/>
  <c r="D32" i="6"/>
  <c r="C32" i="6"/>
  <c r="I14" i="16"/>
  <c r="F15" i="16"/>
  <c r="M74" i="16"/>
  <c r="M78" i="16"/>
  <c r="I16" i="16"/>
  <c r="M71" i="16"/>
  <c r="I17" i="16"/>
  <c r="M66" i="16"/>
  <c r="F16" i="16"/>
  <c r="M12" i="16"/>
  <c r="L17" i="16"/>
  <c r="M76" i="16"/>
  <c r="J28" i="10"/>
  <c r="F17" i="16"/>
  <c r="L16" i="16"/>
  <c r="M50" i="16"/>
  <c r="M45" i="16"/>
  <c r="M27" i="16"/>
  <c r="B5" i="15"/>
  <c r="B15" i="4"/>
  <c r="B7" i="4"/>
  <c r="I28" i="10"/>
  <c r="C13" i="10"/>
  <c r="C22" i="10"/>
  <c r="C6" i="10"/>
  <c r="H28" i="10"/>
  <c r="C19" i="10"/>
  <c r="E28" i="10"/>
  <c r="L15" i="16"/>
  <c r="I15" i="16"/>
  <c r="M46" i="16"/>
  <c r="M68" i="16"/>
  <c r="M67" i="16"/>
  <c r="M51" i="16"/>
  <c r="M30" i="16"/>
  <c r="M28" i="16"/>
  <c r="M26" i="16"/>
  <c r="M19" i="16"/>
  <c r="M13" i="16" s="1"/>
  <c r="L14" i="16"/>
  <c r="M73" i="16"/>
  <c r="M75" i="16"/>
  <c r="M77" i="16"/>
  <c r="M79" i="16"/>
  <c r="F14" i="16"/>
  <c r="M15" i="16" l="1"/>
  <c r="F27" i="6"/>
  <c r="F15" i="6"/>
  <c r="F26" i="6"/>
  <c r="F28" i="6"/>
  <c r="F20" i="6"/>
  <c r="F8" i="6"/>
  <c r="M14" i="16"/>
  <c r="F6" i="6"/>
  <c r="F5" i="6"/>
  <c r="F9" i="6"/>
  <c r="F21" i="6"/>
  <c r="F7" i="6"/>
  <c r="M17" i="16"/>
  <c r="F14" i="6"/>
  <c r="F13" i="6"/>
  <c r="F18" i="6"/>
  <c r="F10" i="6"/>
  <c r="C33" i="6"/>
  <c r="E33" i="6"/>
  <c r="F32" i="6"/>
  <c r="F25" i="6"/>
  <c r="F11" i="6"/>
  <c r="F22" i="6"/>
  <c r="F16" i="6"/>
  <c r="F30" i="6"/>
  <c r="D33" i="6"/>
  <c r="F17" i="6"/>
  <c r="B6" i="4"/>
  <c r="E6" i="4" s="1"/>
  <c r="M16" i="16"/>
  <c r="E21" i="15"/>
  <c r="D21" i="15"/>
  <c r="C21" i="15"/>
  <c r="C28" i="10"/>
  <c r="D26" i="10" s="1"/>
  <c r="E9" i="4" l="1"/>
  <c r="G13" i="4"/>
  <c r="G17" i="4"/>
  <c r="G10" i="4"/>
  <c r="E12" i="4"/>
  <c r="E10" i="4"/>
  <c r="C10" i="4" s="1"/>
  <c r="E8" i="4"/>
  <c r="G11" i="4"/>
  <c r="E17" i="4"/>
  <c r="E16" i="4"/>
  <c r="E11" i="4"/>
  <c r="G18" i="4"/>
  <c r="G16" i="4"/>
  <c r="E13" i="4"/>
  <c r="C13" i="4" s="1"/>
  <c r="G12" i="4"/>
  <c r="E18" i="4"/>
  <c r="C18" i="4" s="1"/>
  <c r="G9" i="4"/>
  <c r="C9" i="4" s="1"/>
  <c r="G6" i="4"/>
  <c r="G8" i="4"/>
  <c r="C8" i="4" s="1"/>
  <c r="D14" i="10"/>
  <c r="D15" i="10"/>
  <c r="I29" i="10"/>
  <c r="D20" i="10"/>
  <c r="D12" i="10"/>
  <c r="D16" i="10"/>
  <c r="D11" i="10"/>
  <c r="F29" i="10"/>
  <c r="D18" i="10"/>
  <c r="E29" i="10"/>
  <c r="D8" i="10"/>
  <c r="D21" i="10"/>
  <c r="B21" i="15"/>
  <c r="C17" i="4"/>
  <c r="D13" i="10"/>
  <c r="D27" i="10"/>
  <c r="G29" i="10"/>
  <c r="D10" i="10"/>
  <c r="D9" i="10"/>
  <c r="D7" i="10"/>
  <c r="D22" i="10"/>
  <c r="J29" i="10"/>
  <c r="D23" i="10"/>
  <c r="D6" i="10"/>
  <c r="D24" i="10"/>
  <c r="D19" i="10"/>
  <c r="H29" i="10"/>
  <c r="D25" i="10"/>
  <c r="D17" i="10"/>
  <c r="C11" i="4" l="1"/>
  <c r="G15" i="4"/>
  <c r="G7" i="4"/>
  <c r="C16" i="4"/>
  <c r="E7" i="4"/>
  <c r="E15" i="4"/>
  <c r="C12" i="4"/>
  <c r="C15" i="4"/>
  <c r="C7" i="4"/>
  <c r="C29" i="10"/>
  <c r="D28" i="10"/>
</calcChain>
</file>

<file path=xl/sharedStrings.xml><?xml version="1.0" encoding="utf-8"?>
<sst xmlns="http://schemas.openxmlformats.org/spreadsheetml/2006/main" count="285" uniqueCount="183">
  <si>
    <t>Total</t>
  </si>
  <si>
    <t>Air</t>
  </si>
  <si>
    <t>Sea</t>
  </si>
  <si>
    <t>Visitors</t>
  </si>
  <si>
    <t>Returning Residence</t>
  </si>
  <si>
    <t>Transit</t>
  </si>
  <si>
    <t>Age</t>
  </si>
  <si>
    <t>Male</t>
  </si>
  <si>
    <t>Female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</si>
  <si>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</si>
  <si>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</si>
  <si>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</si>
  <si>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</si>
  <si>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</si>
  <si>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</si>
  <si>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</si>
  <si>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</si>
  <si>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</si>
  <si>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</si>
  <si>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</si>
  <si>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</si>
  <si>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</si>
  <si>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</si>
  <si>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</si>
  <si>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+</t>
  </si>
  <si>
    <t>Mode of Travel</t>
  </si>
  <si>
    <t>OCEANIA</t>
  </si>
  <si>
    <t>American Samoa</t>
  </si>
  <si>
    <t>Fiji</t>
  </si>
  <si>
    <t>Cook Island</t>
  </si>
  <si>
    <t>Other Pacific Is</t>
  </si>
  <si>
    <t>New Zealand</t>
  </si>
  <si>
    <t>Australia</t>
  </si>
  <si>
    <t>EUROPE</t>
  </si>
  <si>
    <t>United Kingdom</t>
  </si>
  <si>
    <t>Scandinavia</t>
  </si>
  <si>
    <t>Benelux</t>
  </si>
  <si>
    <t>Germany</t>
  </si>
  <si>
    <t>Other Europe</t>
  </si>
  <si>
    <t>AMERICA</t>
  </si>
  <si>
    <t>U.S.A</t>
  </si>
  <si>
    <t>Canada</t>
  </si>
  <si>
    <t>ASIA</t>
  </si>
  <si>
    <t>Japan</t>
  </si>
  <si>
    <t>China</t>
  </si>
  <si>
    <t>Other Asia</t>
  </si>
  <si>
    <t>OTHERS</t>
  </si>
  <si>
    <t>TOTAL</t>
  </si>
  <si>
    <t>PERCENTAGE DISTRIBUTION</t>
  </si>
  <si>
    <r>
      <t xml:space="preserve">                    expatriates who are employed and living in Samoa </t>
    </r>
    <r>
      <rPr>
        <b/>
        <sz val="9"/>
        <color indexed="63"/>
        <rFont val="Bookman Old Style"/>
        <family val="1"/>
      </rPr>
      <t>(include transit)</t>
    </r>
    <r>
      <rPr>
        <sz val="9"/>
        <rFont val="Bookman Old Style"/>
        <family val="1"/>
      </rPr>
      <t>.</t>
    </r>
  </si>
  <si>
    <t xml:space="preserve">             </t>
  </si>
  <si>
    <t xml:space="preserve">              (ii)   Visitors also include Samoan citizens whose country of usual residence are country abroad.</t>
  </si>
  <si>
    <r>
      <t xml:space="preserve">              (iii)  </t>
    </r>
    <r>
      <rPr>
        <b/>
        <sz val="9"/>
        <rFont val="Bookman Old Style"/>
        <family val="1"/>
      </rPr>
      <t>Scandinavia</t>
    </r>
    <r>
      <rPr>
        <sz val="9"/>
        <rFont val="Bookman Old Style"/>
        <family val="1"/>
      </rPr>
      <t>- refers to countries of Norway, Sweden, Finland and Denmark.</t>
    </r>
  </si>
  <si>
    <r>
      <t xml:space="preserve">       </t>
    </r>
    <r>
      <rPr>
        <b/>
        <sz val="9"/>
        <rFont val="Bookman Old Style"/>
        <family val="1"/>
      </rPr>
      <t xml:space="preserve"> </t>
    </r>
    <r>
      <rPr>
        <sz val="9"/>
        <rFont val="Bookman Old Style"/>
        <family val="1"/>
      </rPr>
      <t xml:space="preserve">      (iv) </t>
    </r>
    <r>
      <rPr>
        <b/>
        <sz val="9"/>
        <rFont val="Bookman Old Style"/>
        <family val="1"/>
      </rPr>
      <t xml:space="preserve"> Benelux:  </t>
    </r>
    <r>
      <rPr>
        <sz val="9"/>
        <rFont val="Bookman Old Style"/>
        <family val="1"/>
      </rPr>
      <t xml:space="preserve">    - refers to countries of Belgium, Netherlands and Luxembourg.</t>
    </r>
  </si>
  <si>
    <t>Purpose of Visit</t>
  </si>
  <si>
    <t>Holiday/</t>
  </si>
  <si>
    <t>Business/</t>
  </si>
  <si>
    <t>Visit Friends/</t>
  </si>
  <si>
    <t>Others</t>
  </si>
  <si>
    <t>Vacation</t>
  </si>
  <si>
    <t>Conference</t>
  </si>
  <si>
    <t>Relatives</t>
  </si>
  <si>
    <t xml:space="preserve">United Kingdom </t>
  </si>
  <si>
    <t>U.S.A.</t>
  </si>
  <si>
    <t>Carrier</t>
  </si>
  <si>
    <t>Purpose of Entry</t>
  </si>
  <si>
    <t>AIR</t>
  </si>
  <si>
    <t>Air New Zealand</t>
  </si>
  <si>
    <t>Other Air Carrier</t>
  </si>
  <si>
    <t>SEA</t>
  </si>
  <si>
    <t>Lady Naomi</t>
  </si>
  <si>
    <t>Yacht</t>
  </si>
  <si>
    <t>Other Sea Carrier</t>
  </si>
  <si>
    <t>Duration of Stay</t>
  </si>
  <si>
    <t>Place of Stay</t>
  </si>
  <si>
    <t>Hotel/Motel</t>
  </si>
  <si>
    <t>Private</t>
  </si>
  <si>
    <t>1day</t>
  </si>
  <si>
    <t>2days</t>
  </si>
  <si>
    <t>3days</t>
  </si>
  <si>
    <t>4days</t>
  </si>
  <si>
    <t>5days</t>
  </si>
  <si>
    <t>6days</t>
  </si>
  <si>
    <t>7days</t>
  </si>
  <si>
    <t>8-14days</t>
  </si>
  <si>
    <t>15-30days</t>
  </si>
  <si>
    <t>31-60days</t>
  </si>
  <si>
    <t>61-90days</t>
  </si>
  <si>
    <t>91-180days</t>
  </si>
  <si>
    <t>181-365days</t>
  </si>
  <si>
    <t>Sports</t>
  </si>
  <si>
    <r>
      <t xml:space="preserve">          :    </t>
    </r>
    <r>
      <rPr>
        <sz val="9"/>
        <rFont val="Bookman Old Style"/>
        <family val="1"/>
      </rPr>
      <t>Sports was re-introduced again in the Purpose of Visit Category as of August 2008.</t>
    </r>
  </si>
  <si>
    <r>
      <t xml:space="preserve">   </t>
    </r>
    <r>
      <rPr>
        <b/>
        <sz val="9"/>
        <rFont val="Bookman Old Style"/>
        <family val="1"/>
      </rPr>
      <t xml:space="preserve">Note: </t>
    </r>
    <r>
      <rPr>
        <sz val="9"/>
        <rFont val="Bookman Old Style"/>
        <family val="1"/>
      </rPr>
      <t xml:space="preserve">  (i)  Visitors refer to all  person visiting Samoa other than returning residents and also </t>
    </r>
  </si>
  <si>
    <r>
      <t xml:space="preserve">         2</t>
    </r>
    <r>
      <rPr>
        <b/>
        <sz val="9"/>
        <rFont val="Bookman Old Style"/>
        <family val="1"/>
      </rPr>
      <t>:</t>
    </r>
    <r>
      <rPr>
        <sz val="9"/>
        <rFont val="Bookman Old Style"/>
        <family val="1"/>
      </rPr>
      <t xml:space="preserve">   Figures are subject to rounding errors</t>
    </r>
  </si>
  <si>
    <r>
      <t xml:space="preserve">        </t>
    </r>
    <r>
      <rPr>
        <sz val="9"/>
        <rFont val="Bookman Old Style"/>
        <family val="1"/>
      </rPr>
      <t>1</t>
    </r>
    <r>
      <rPr>
        <b/>
        <sz val="9"/>
        <rFont val="Bookman Old Style"/>
        <family val="1"/>
      </rPr>
      <t xml:space="preserve">:    </t>
    </r>
    <r>
      <rPr>
        <sz val="9"/>
        <rFont val="Bookman Old Style"/>
        <family val="1"/>
      </rPr>
      <t>Provisional figures.</t>
    </r>
  </si>
  <si>
    <r>
      <t xml:space="preserve">        2</t>
    </r>
    <r>
      <rPr>
        <b/>
        <sz val="9"/>
        <rFont val="Bookman Old Style"/>
        <family val="1"/>
      </rPr>
      <t>:</t>
    </r>
    <r>
      <rPr>
        <sz val="9"/>
        <rFont val="Bookman Old Style"/>
        <family val="1"/>
      </rPr>
      <t xml:space="preserve">    Figures are subject to rounding errors</t>
    </r>
  </si>
  <si>
    <r>
      <t xml:space="preserve">       </t>
    </r>
    <r>
      <rPr>
        <sz val="9"/>
        <rFont val="Bookman Old Style"/>
        <family val="1"/>
      </rPr>
      <t xml:space="preserve"> 1</t>
    </r>
    <r>
      <rPr>
        <b/>
        <sz val="9"/>
        <rFont val="Bookman Old Style"/>
        <family val="1"/>
      </rPr>
      <t xml:space="preserve">:    </t>
    </r>
    <r>
      <rPr>
        <sz val="9"/>
        <rFont val="Bookman Old Style"/>
        <family val="1"/>
      </rPr>
      <t>Provisional figures</t>
    </r>
  </si>
  <si>
    <r>
      <t>Percentage</t>
    </r>
    <r>
      <rPr>
        <b/>
        <vertAlign val="superscript"/>
        <sz val="9"/>
        <rFont val="Bookman Old Style"/>
        <family val="1"/>
      </rPr>
      <t xml:space="preserve"> 2</t>
    </r>
  </si>
  <si>
    <r>
      <t xml:space="preserve">Percentage </t>
    </r>
    <r>
      <rPr>
        <b/>
        <vertAlign val="superscript"/>
        <sz val="9"/>
        <rFont val="Bookman Old Style"/>
        <family val="1"/>
      </rPr>
      <t>2</t>
    </r>
  </si>
  <si>
    <r>
      <t xml:space="preserve">       </t>
    </r>
    <r>
      <rPr>
        <sz val="9"/>
        <rFont val="Bookman Old Style"/>
        <family val="1"/>
      </rPr>
      <t xml:space="preserve"> 1:</t>
    </r>
    <r>
      <rPr>
        <b/>
        <sz val="9"/>
        <rFont val="Bookman Old Style"/>
        <family val="1"/>
      </rPr>
      <t xml:space="preserve">    </t>
    </r>
    <r>
      <rPr>
        <sz val="9"/>
        <rFont val="Bookman Old Style"/>
        <family val="1"/>
      </rPr>
      <t>Provisional figures</t>
    </r>
  </si>
  <si>
    <t xml:space="preserve">        2:    Figures are subject to rounding errors</t>
  </si>
  <si>
    <t xml:space="preserve">Country of Usual Residence </t>
  </si>
  <si>
    <t xml:space="preserve">AMERICA </t>
  </si>
  <si>
    <t>OTHER COUNTRIES</t>
  </si>
  <si>
    <r>
      <t xml:space="preserve">% DISTRIBUTION </t>
    </r>
    <r>
      <rPr>
        <b/>
        <vertAlign val="superscript"/>
        <sz val="8"/>
        <rFont val="Bookman Old Style"/>
        <family val="1"/>
      </rPr>
      <t>2</t>
    </r>
  </si>
  <si>
    <r>
      <t xml:space="preserve">Percentage Distribution </t>
    </r>
    <r>
      <rPr>
        <b/>
        <vertAlign val="superscript"/>
        <sz val="9"/>
        <rFont val="Bookman Old Style"/>
        <family val="1"/>
      </rPr>
      <t>2</t>
    </r>
  </si>
  <si>
    <t>Korea</t>
  </si>
  <si>
    <t>Purpose of  Entry</t>
  </si>
  <si>
    <t>Total Visitors</t>
  </si>
  <si>
    <t xml:space="preserve">         1:   Provisional figures</t>
  </si>
  <si>
    <t>Percentage %</t>
  </si>
  <si>
    <t>Talofa Airways</t>
  </si>
  <si>
    <t>&gt; Year</t>
  </si>
  <si>
    <r>
      <t xml:space="preserve">Percentage </t>
    </r>
    <r>
      <rPr>
        <b/>
        <vertAlign val="superscript"/>
        <sz val="8"/>
        <rFont val="Bookman Old Style"/>
        <family val="1"/>
      </rPr>
      <t>2</t>
    </r>
  </si>
  <si>
    <r>
      <t xml:space="preserve">Virgin Australia </t>
    </r>
    <r>
      <rPr>
        <vertAlign val="superscript"/>
        <sz val="8"/>
        <rFont val="Bookman Old Style"/>
        <family val="1"/>
      </rPr>
      <t>3</t>
    </r>
  </si>
  <si>
    <t xml:space="preserve">        3:    Virgin Samoa is now called Virgin Australia</t>
  </si>
  <si>
    <r>
      <t xml:space="preserve">Samoa Airways </t>
    </r>
    <r>
      <rPr>
        <vertAlign val="superscript"/>
        <sz val="8"/>
        <rFont val="Bookman Old Style"/>
        <family val="1"/>
      </rPr>
      <t>4</t>
    </r>
  </si>
  <si>
    <r>
      <t xml:space="preserve">Fiji Airways </t>
    </r>
    <r>
      <rPr>
        <vertAlign val="superscript"/>
        <sz val="8"/>
        <rFont val="Bookman Old Style"/>
        <family val="1"/>
      </rPr>
      <t>5</t>
    </r>
  </si>
  <si>
    <t xml:space="preserve">        4:    Polynesian Airlines is now called Samoa Airways</t>
  </si>
  <si>
    <t xml:space="preserve">        5:    Air Pacific is now called Fiji Airways</t>
  </si>
  <si>
    <r>
      <t xml:space="preserve">         </t>
    </r>
    <r>
      <rPr>
        <sz val="9"/>
        <rFont val="Bookman Old Style"/>
        <family val="1"/>
      </rPr>
      <t xml:space="preserve"> 1:</t>
    </r>
    <r>
      <rPr>
        <b/>
        <sz val="9"/>
        <rFont val="Bookman Old Style"/>
        <family val="1"/>
      </rPr>
      <t xml:space="preserve"> </t>
    </r>
    <r>
      <rPr>
        <sz val="9"/>
        <rFont val="Bookman Old Style"/>
        <family val="1"/>
      </rPr>
      <t>Provisional figures</t>
    </r>
  </si>
  <si>
    <t xml:space="preserve">          2: Figures are subject to rounding errors</t>
  </si>
  <si>
    <t>Returning Residents</t>
  </si>
  <si>
    <t>Temporary Residents</t>
  </si>
  <si>
    <t xml:space="preserve">              (v)  Exclude Cruise Liner Passengers.</t>
  </si>
  <si>
    <r>
      <rPr>
        <b/>
        <sz val="9"/>
        <rFont val="Bookman Old Style"/>
        <family val="1"/>
      </rPr>
      <t>Source:</t>
    </r>
    <r>
      <rPr>
        <sz val="9"/>
        <rFont val="Bookman Old Style"/>
        <family val="1"/>
      </rPr>
      <t xml:space="preserve"> Ministry of the Prime Minister and Cabinet; Immigration Division, </t>
    </r>
  </si>
  <si>
    <r>
      <t xml:space="preserve">    </t>
    </r>
    <r>
      <rPr>
        <b/>
        <sz val="9"/>
        <rFont val="Bookman Old Style"/>
        <family val="1"/>
      </rPr>
      <t>Note:</t>
    </r>
    <r>
      <rPr>
        <sz val="9"/>
        <rFont val="Bookman Old Style"/>
        <family val="1"/>
      </rPr>
      <t xml:space="preserve"> Visitors here, exclude transit.</t>
    </r>
  </si>
  <si>
    <r>
      <t xml:space="preserve">   </t>
    </r>
    <r>
      <rPr>
        <b/>
        <sz val="9"/>
        <rFont val="Bookman Old Style"/>
        <family val="1"/>
      </rPr>
      <t>Note:</t>
    </r>
    <r>
      <rPr>
        <sz val="9"/>
        <rFont val="Bookman Old Style"/>
        <family val="1"/>
      </rPr>
      <t xml:space="preserve">    Total visitors include transit.</t>
    </r>
  </si>
  <si>
    <r>
      <t xml:space="preserve"> </t>
    </r>
    <r>
      <rPr>
        <b/>
        <sz val="9"/>
        <rFont val="Bookman Old Style"/>
        <family val="1"/>
      </rPr>
      <t>Note</t>
    </r>
    <r>
      <rPr>
        <sz val="9"/>
        <rFont val="Bookman Old Style"/>
        <family val="1"/>
      </rPr>
      <t xml:space="preserve">  :    Overall visitors include transit.</t>
    </r>
  </si>
  <si>
    <r>
      <t xml:space="preserve">           …</t>
    </r>
    <r>
      <rPr>
        <b/>
        <sz val="9"/>
        <rFont val="Bookman Old Style"/>
        <family val="1"/>
      </rPr>
      <t xml:space="preserve">   </t>
    </r>
    <r>
      <rPr>
        <sz val="9"/>
        <rFont val="Bookman Old Style"/>
        <family val="1"/>
      </rPr>
      <t>Denote not yet available</t>
    </r>
  </si>
  <si>
    <r>
      <t xml:space="preserve">          </t>
    </r>
    <r>
      <rPr>
        <sz val="9"/>
        <rFont val="Bookman Old Style"/>
        <family val="1"/>
      </rPr>
      <t>1:</t>
    </r>
    <r>
      <rPr>
        <b/>
        <sz val="9"/>
        <rFont val="Bookman Old Style"/>
        <family val="1"/>
      </rPr>
      <t xml:space="preserve">   </t>
    </r>
    <r>
      <rPr>
        <sz val="9"/>
        <rFont val="Bookman Old Style"/>
        <family val="1"/>
      </rPr>
      <t>Provisional figures</t>
    </r>
  </si>
  <si>
    <r>
      <t xml:space="preserve">                </t>
    </r>
    <r>
      <rPr>
        <sz val="9"/>
        <rFont val="Bookman Old Style"/>
        <family val="1"/>
      </rPr>
      <t>and Samoa Bureau of Statistics.</t>
    </r>
  </si>
  <si>
    <t xml:space="preserve">February </t>
  </si>
  <si>
    <t xml:space="preserve">January </t>
  </si>
  <si>
    <t>464</t>
  </si>
  <si>
    <t>21,129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</si>
  <si>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</si>
  <si>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</si>
  <si>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</si>
  <si>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</si>
  <si>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</si>
  <si>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</si>
  <si>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</si>
  <si>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</si>
  <si>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</si>
  <si>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</si>
  <si>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2018</t>
  </si>
  <si>
    <t xml:space="preserve">November </t>
  </si>
  <si>
    <t xml:space="preserve">June </t>
  </si>
  <si>
    <t xml:space="preserve">April </t>
  </si>
  <si>
    <t>2017</t>
  </si>
  <si>
    <t xml:space="preserve">December </t>
  </si>
  <si>
    <t>2016</t>
  </si>
  <si>
    <t>2015</t>
  </si>
  <si>
    <t>Migration</t>
  </si>
  <si>
    <t xml:space="preserve">Sea </t>
  </si>
  <si>
    <t xml:space="preserve">Air </t>
  </si>
  <si>
    <t>Period</t>
  </si>
  <si>
    <t>Net</t>
  </si>
  <si>
    <t>Total Departures</t>
  </si>
  <si>
    <t>Total Arrivals</t>
  </si>
  <si>
    <t>Visitors Arrivals</t>
  </si>
  <si>
    <t>Country of Usual Residence</t>
  </si>
  <si>
    <t>…</t>
  </si>
  <si>
    <t>Ocotber</t>
  </si>
  <si>
    <t>Not Stated</t>
  </si>
  <si>
    <r>
      <t>Table 1:    Monthly Arrival and Departure by Mode of Travel and Net Migration, 2009 - 2020</t>
    </r>
    <r>
      <rPr>
        <u/>
        <vertAlign val="superscript"/>
        <sz val="10"/>
        <rFont val="Bookman Old Style"/>
        <family val="1"/>
      </rPr>
      <t>1</t>
    </r>
  </si>
  <si>
    <t>2020</t>
  </si>
  <si>
    <r>
      <rPr>
        <b/>
        <sz val="9"/>
        <rFont val="Bookman Old Style"/>
        <family val="1"/>
      </rPr>
      <t>Source</t>
    </r>
    <r>
      <rPr>
        <sz val="9"/>
        <rFont val="Bookman Old Style"/>
        <family val="1"/>
      </rPr>
      <t xml:space="preserve"> :   Ministry of the Prime Minister and Cabinet- Immigration Division; Ministry of Customs and Revenue</t>
    </r>
  </si>
  <si>
    <t>473</t>
  </si>
  <si>
    <r>
      <rPr>
        <b/>
        <sz val="9"/>
        <rFont val="Bookman Old Style"/>
        <family val="1"/>
      </rPr>
      <t>Source</t>
    </r>
    <r>
      <rPr>
        <sz val="9"/>
        <rFont val="Bookman Old Style"/>
        <family val="1"/>
      </rPr>
      <t>:   Ministry of the Prime Minister and Cabinet; Immigration Division, Ministry of Customs and Revenue, and Samoa Bureau of Statistics.</t>
    </r>
  </si>
  <si>
    <r>
      <t xml:space="preserve">Source:   </t>
    </r>
    <r>
      <rPr>
        <sz val="9"/>
        <rFont val="Bookman Old Style"/>
        <family val="1"/>
      </rPr>
      <t xml:space="preserve">Ministry of the Prime Minister and Cabinet; Immigration Division, Ministry of Customs and Revenue </t>
    </r>
  </si>
  <si>
    <r>
      <t xml:space="preserve">              </t>
    </r>
    <r>
      <rPr>
        <sz val="9"/>
        <rFont val="Bookman Old Style"/>
        <family val="1"/>
      </rPr>
      <t xml:space="preserve">  and Samoa Bureau of Statistics.</t>
    </r>
  </si>
  <si>
    <r>
      <rPr>
        <b/>
        <sz val="9"/>
        <rFont val="Bookman Old Style"/>
        <family val="1"/>
      </rPr>
      <t>Source</t>
    </r>
    <r>
      <rPr>
        <sz val="9"/>
        <rFont val="Bookman Old Style"/>
        <family val="1"/>
      </rPr>
      <t>:   Ministry of the Prime Minister and Cabinet; Immigration Division, Ministry of Customs and Revenue and Samoa Bureau of Statistics.</t>
    </r>
  </si>
  <si>
    <r>
      <rPr>
        <b/>
        <sz val="9"/>
        <rFont val="Bookman Old Style"/>
        <family val="1"/>
      </rPr>
      <t>Source:</t>
    </r>
    <r>
      <rPr>
        <sz val="9"/>
        <rFont val="Bookman Old Style"/>
        <family val="1"/>
      </rPr>
      <t xml:space="preserve">   Ministry of the Prime Minister and Cabinet; Immigration Division, Ministry of Customs</t>
    </r>
  </si>
  <si>
    <t xml:space="preserve">              and Revenue; and Samoa Bureau of Statistics.</t>
  </si>
  <si>
    <t xml:space="preserve">             Ministry of Customs and Revenue and Samoa Bureau of Statistics.</t>
  </si>
  <si>
    <t>323</t>
  </si>
  <si>
    <r>
      <t xml:space="preserve">Table 2: Total Arrivals by Age,Purpose of Entry and Sex, March 2020 </t>
    </r>
    <r>
      <rPr>
        <u/>
        <vertAlign val="superscript"/>
        <sz val="10"/>
        <rFont val="Bookman Old Style"/>
        <family val="1"/>
      </rPr>
      <t>1</t>
    </r>
  </si>
  <si>
    <r>
      <t xml:space="preserve">Table 3: Total Visitors Arrivals by Country of Usual Residence and Mode of Travel, March 2020 </t>
    </r>
    <r>
      <rPr>
        <u/>
        <vertAlign val="superscript"/>
        <sz val="10"/>
        <rFont val="Bookman Old Style"/>
        <family val="1"/>
      </rPr>
      <t>1</t>
    </r>
  </si>
  <si>
    <r>
      <t xml:space="preserve">Table 4: Total Visitors by Usual Residence and Pupose of Visit, March 2020 </t>
    </r>
    <r>
      <rPr>
        <u/>
        <vertAlign val="superscript"/>
        <sz val="10"/>
        <rFont val="Bookman Old Style"/>
        <family val="1"/>
      </rPr>
      <t>1</t>
    </r>
  </si>
  <si>
    <r>
      <t xml:space="preserve">Table 5: Total Arrivals by Carrier and Purpose of Entry, March 2020 </t>
    </r>
    <r>
      <rPr>
        <u/>
        <vertAlign val="superscript"/>
        <sz val="10"/>
        <rFont val="Bookman Old Style"/>
        <family val="1"/>
      </rPr>
      <t>1</t>
    </r>
  </si>
  <si>
    <r>
      <t xml:space="preserve">Table 6: Visitors by Duration of Stay and Place of Stay, March 2020 </t>
    </r>
    <r>
      <rPr>
        <u/>
        <vertAlign val="superscript"/>
        <sz val="10"/>
        <rFont val="Bookman Old Style"/>
        <family val="1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</si>
</sst>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#,##0;[Red]#,##0"/>
    <numFmt numFmtId="166" formatCode="0.0"/>
    <numFmt numFmtId="167" formatCode="0.0;[Red]0.0"/>
    <numFmt numFmtId="168" formatCode="#,##0.0"/>
    <numFmt numFmtId="169" formatCode="#,##0.0;[Red]#,##0.0"/>
    <numFmt numFmtId="170" formatCode="_(* #,##0_);_(* \(#,##0\);_(* &quot;-&quot;??_);_(@_)"/>
  </numFmts>
  <fonts count="30" x14ac:knownFonts="1">
    <font>
      <sz val="10"/>
      <name val="Arial"/>
    </font>
    <font>
      <sz val="10"/>
      <name val="Arial"/>
      <family val="2"/>
    </font>
    <font>
      <u/>
      <sz val="10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8"/>
      <name val="Bookman Old Style"/>
      <family val="1"/>
    </font>
    <font>
      <b/>
      <sz val="9"/>
      <name val="Bookman Old Style"/>
      <family val="1"/>
    </font>
    <font>
      <b/>
      <u/>
      <sz val="11"/>
      <name val="Bookman Old Style"/>
      <family val="1"/>
    </font>
    <font>
      <sz val="11"/>
      <name val="Bookman Old Style"/>
      <family val="1"/>
    </font>
    <font>
      <b/>
      <u/>
      <sz val="11"/>
      <name val="Arial"/>
      <family val="2"/>
    </font>
    <font>
      <sz val="11"/>
      <name val="Arial"/>
      <family val="2"/>
    </font>
    <font>
      <b/>
      <sz val="10"/>
      <name val="Bookman Old Style"/>
      <family val="1"/>
    </font>
    <font>
      <sz val="9"/>
      <name val="Arial"/>
      <family val="2"/>
    </font>
    <font>
      <u/>
      <sz val="9"/>
      <name val="Bookman Old Style"/>
      <family val="1"/>
    </font>
    <font>
      <b/>
      <sz val="9"/>
      <color indexed="63"/>
      <name val="Bookman Old Style"/>
      <family val="1"/>
    </font>
    <font>
      <b/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Bookman Old Style"/>
      <family val="1"/>
    </font>
    <font>
      <sz val="10"/>
      <name val="Arial"/>
      <family val="2"/>
    </font>
    <font>
      <u/>
      <vertAlign val="superscript"/>
      <sz val="10"/>
      <name val="Bookman Old Style"/>
      <family val="1"/>
    </font>
    <font>
      <b/>
      <vertAlign val="superscript"/>
      <sz val="9"/>
      <name val="Bookman Old Style"/>
      <family val="1"/>
    </font>
    <font>
      <b/>
      <vertAlign val="superscript"/>
      <sz val="8"/>
      <name val="Bookman Old Style"/>
      <family val="1"/>
    </font>
    <font>
      <vertAlign val="superscript"/>
      <sz val="8"/>
      <name val="Bookman Old Style"/>
      <family val="1"/>
    </font>
    <font>
      <sz val="8"/>
      <name val="Arial Narrow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u/>
      <sz val="10"/>
      <name val="Bookman Old Style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</cellStyleXfs>
  <cellXfs count="269">
    <xf numFmtId="0" fontId="0" fillId="0" borderId="0" xfId="0"/>
    <xf numFmtId="0" fontId="4" fillId="0" borderId="0" xfId="0" applyFont="1" applyAlignment="1">
      <alignment horizontal="right"/>
    </xf>
    <xf numFmtId="0" fontId="4" fillId="0" borderId="0" xfId="0" applyFont="1"/>
    <xf numFmtId="0" fontId="2" fillId="0" borderId="0" xfId="0" applyFont="1" applyBorder="1" applyAlignment="1"/>
    <xf numFmtId="0" fontId="7" fillId="0" borderId="0" xfId="0" applyFont="1" applyBorder="1" applyAlignment="1"/>
    <xf numFmtId="0" fontId="8" fillId="0" borderId="0" xfId="0" applyFont="1" applyBorder="1" applyAlignment="1"/>
    <xf numFmtId="0" fontId="3" fillId="0" borderId="0" xfId="0" applyFont="1" applyBorder="1" applyAlignment="1"/>
    <xf numFmtId="0" fontId="0" fillId="0" borderId="0" xfId="0" applyBorder="1" applyAlignment="1"/>
    <xf numFmtId="0" fontId="9" fillId="0" borderId="0" xfId="0" applyFont="1" applyBorder="1"/>
    <xf numFmtId="0" fontId="10" fillId="0" borderId="0" xfId="0" applyFont="1" applyBorder="1"/>
    <xf numFmtId="0" fontId="0" fillId="0" borderId="0" xfId="0" applyBorder="1"/>
    <xf numFmtId="0" fontId="12" fillId="0" borderId="0" xfId="0" applyFont="1"/>
    <xf numFmtId="0" fontId="16" fillId="0" borderId="0" xfId="0" applyFont="1"/>
    <xf numFmtId="0" fontId="0" fillId="0" borderId="0" xfId="0" applyFill="1"/>
    <xf numFmtId="3" fontId="16" fillId="0" borderId="0" xfId="0" quotePrefix="1" applyNumberFormat="1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3" fontId="16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0" fillId="0" borderId="0" xfId="0" applyFill="1" applyBorder="1"/>
    <xf numFmtId="0" fontId="20" fillId="0" borderId="0" xfId="0" applyFont="1" applyFill="1"/>
    <xf numFmtId="3" fontId="0" fillId="0" borderId="0" xfId="0" applyNumberFormat="1" applyFill="1"/>
    <xf numFmtId="3" fontId="16" fillId="0" borderId="2" xfId="0" applyNumberFormat="1" applyFont="1" applyFill="1" applyBorder="1" applyAlignment="1">
      <alignment horizontal="right"/>
    </xf>
    <xf numFmtId="0" fontId="19" fillId="0" borderId="0" xfId="0" applyFont="1" applyFill="1" applyBorder="1"/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12" fillId="0" borderId="0" xfId="0" applyFont="1" applyFill="1"/>
    <xf numFmtId="0" fontId="16" fillId="0" borderId="0" xfId="0" applyFont="1" applyFill="1" applyBorder="1" applyAlignment="1">
      <alignment horizontal="right"/>
    </xf>
    <xf numFmtId="0" fontId="15" fillId="0" borderId="0" xfId="0" applyFont="1" applyFill="1"/>
    <xf numFmtId="0" fontId="11" fillId="0" borderId="0" xfId="0" applyFont="1" applyFill="1"/>
    <xf numFmtId="0" fontId="17" fillId="0" borderId="0" xfId="0" applyFont="1" applyFill="1"/>
    <xf numFmtId="168" fontId="0" fillId="0" borderId="0" xfId="0" applyNumberFormat="1" applyFill="1"/>
    <xf numFmtId="0" fontId="3" fillId="0" borderId="0" xfId="0" applyFont="1" applyFill="1"/>
    <xf numFmtId="3" fontId="0" fillId="0" borderId="0" xfId="0" applyNumberFormat="1" applyFill="1" applyAlignment="1">
      <alignment horizontal="right"/>
    </xf>
    <xf numFmtId="166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 horizontal="right"/>
    </xf>
    <xf numFmtId="3" fontId="16" fillId="0" borderId="3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 vertical="center"/>
    </xf>
    <xf numFmtId="0" fontId="29" fillId="0" borderId="0" xfId="4"/>
    <xf numFmtId="0" fontId="29" fillId="0" borderId="0" xfId="4"/>
    <xf numFmtId="0" fontId="29" fillId="0" borderId="0" xfId="4"/>
    <xf numFmtId="0" fontId="29" fillId="0" borderId="0" xfId="4"/>
    <xf numFmtId="0" fontId="29" fillId="0" borderId="0" xfId="4"/>
    <xf numFmtId="0" fontId="29" fillId="0" borderId="0" xfId="4"/>
    <xf numFmtId="3" fontId="18" fillId="0" borderId="0" xfId="0" applyNumberFormat="1" applyFont="1" applyFill="1" applyBorder="1" applyAlignment="1">
      <alignment horizontal="right" vertical="center"/>
    </xf>
    <xf numFmtId="0" fontId="18" fillId="0" borderId="4" xfId="0" applyFont="1" applyFill="1" applyBorder="1" applyAlignment="1">
      <alignment horizontal="center" vertical="center"/>
    </xf>
    <xf numFmtId="3" fontId="18" fillId="0" borderId="4" xfId="0" applyNumberFormat="1" applyFont="1" applyFill="1" applyBorder="1" applyAlignment="1">
      <alignment horizontal="right" vertical="center"/>
    </xf>
    <xf numFmtId="166" fontId="18" fillId="0" borderId="0" xfId="0" applyNumberFormat="1" applyFont="1" applyFill="1" applyBorder="1" applyAlignment="1">
      <alignment horizontal="right" vertical="center"/>
    </xf>
    <xf numFmtId="166" fontId="18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66" fontId="18" fillId="0" borderId="0" xfId="0" applyNumberFormat="1" applyFont="1" applyFill="1" applyBorder="1" applyAlignment="1">
      <alignment horizontal="right"/>
    </xf>
    <xf numFmtId="2" fontId="16" fillId="0" borderId="0" xfId="0" applyNumberFormat="1" applyFont="1" applyFill="1" applyBorder="1" applyAlignment="1">
      <alignment horizontal="right"/>
    </xf>
    <xf numFmtId="166" fontId="16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9" fontId="18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/>
    <xf numFmtId="0" fontId="5" fillId="0" borderId="0" xfId="0" applyFont="1" applyFill="1" applyBorder="1" applyAlignment="1">
      <alignment horizontal="left" vertical="center"/>
    </xf>
    <xf numFmtId="169" fontId="18" fillId="0" borderId="0" xfId="0" applyNumberFormat="1" applyFont="1" applyFill="1" applyBorder="1" applyAlignment="1">
      <alignment horizontal="right" vertical="center"/>
    </xf>
    <xf numFmtId="167" fontId="16" fillId="0" borderId="0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" fontId="18" fillId="0" borderId="6" xfId="0" applyNumberFormat="1" applyFont="1" applyFill="1" applyBorder="1" applyAlignment="1">
      <alignment horizontal="right" vertical="center"/>
    </xf>
    <xf numFmtId="3" fontId="16" fillId="0" borderId="3" xfId="0" applyNumberFormat="1" applyFont="1" applyBorder="1"/>
    <xf numFmtId="1" fontId="18" fillId="0" borderId="5" xfId="0" applyNumberFormat="1" applyFont="1" applyFill="1" applyBorder="1" applyAlignment="1">
      <alignment horizontal="right" vertical="center"/>
    </xf>
    <xf numFmtId="3" fontId="6" fillId="0" borderId="7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166" fontId="18" fillId="0" borderId="2" xfId="0" applyNumberFormat="1" applyFont="1" applyFill="1" applyBorder="1" applyAlignment="1">
      <alignment horizontal="right" vertical="center"/>
    </xf>
    <xf numFmtId="9" fontId="18" fillId="0" borderId="2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3" fontId="18" fillId="0" borderId="1" xfId="0" applyNumberFormat="1" applyFont="1" applyFill="1" applyBorder="1" applyAlignment="1">
      <alignment horizontal="right" vertical="center"/>
    </xf>
    <xf numFmtId="3" fontId="18" fillId="0" borderId="3" xfId="0" applyNumberFormat="1" applyFont="1" applyFill="1" applyBorder="1" applyAlignment="1">
      <alignment horizontal="right" vertical="center"/>
    </xf>
    <xf numFmtId="3" fontId="18" fillId="0" borderId="3" xfId="0" applyNumberFormat="1" applyFont="1" applyFill="1" applyBorder="1" applyAlignment="1">
      <alignment horizontal="right"/>
    </xf>
    <xf numFmtId="3" fontId="18" fillId="0" borderId="5" xfId="0" applyNumberFormat="1" applyFont="1" applyFill="1" applyBorder="1" applyAlignment="1">
      <alignment horizontal="right" vertical="center"/>
    </xf>
    <xf numFmtId="166" fontId="18" fillId="0" borderId="8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5" fontId="18" fillId="0" borderId="3" xfId="0" applyNumberFormat="1" applyFont="1" applyFill="1" applyBorder="1" applyAlignment="1">
      <alignment horizontal="right" vertical="center"/>
    </xf>
    <xf numFmtId="166" fontId="18" fillId="0" borderId="2" xfId="0" applyNumberFormat="1" applyFont="1" applyFill="1" applyBorder="1" applyAlignment="1">
      <alignment vertical="center"/>
    </xf>
    <xf numFmtId="0" fontId="12" fillId="0" borderId="4" xfId="0" applyFont="1" applyFill="1" applyBorder="1"/>
    <xf numFmtId="0" fontId="6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168" fontId="18" fillId="0" borderId="1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3" fontId="18" fillId="0" borderId="8" xfId="0" applyNumberFormat="1" applyFont="1" applyFill="1" applyBorder="1" applyAlignment="1">
      <alignment horizontal="right"/>
    </xf>
    <xf numFmtId="166" fontId="18" fillId="0" borderId="2" xfId="0" applyNumberFormat="1" applyFont="1" applyFill="1" applyBorder="1" applyAlignment="1">
      <alignment horizontal="right"/>
    </xf>
    <xf numFmtId="166" fontId="16" fillId="0" borderId="2" xfId="0" applyNumberFormat="1" applyFont="1" applyFill="1" applyBorder="1" applyAlignment="1">
      <alignment horizontal="right"/>
    </xf>
    <xf numFmtId="0" fontId="16" fillId="0" borderId="2" xfId="0" applyFont="1" applyFill="1" applyBorder="1" applyAlignment="1">
      <alignment horizontal="right"/>
    </xf>
    <xf numFmtId="167" fontId="16" fillId="0" borderId="2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3" fontId="18" fillId="0" borderId="4" xfId="0" applyNumberFormat="1" applyFont="1" applyFill="1" applyBorder="1" applyAlignment="1">
      <alignment horizontal="right"/>
    </xf>
    <xf numFmtId="0" fontId="4" fillId="0" borderId="0" xfId="12" applyFont="1" applyFill="1" applyAlignment="1">
      <alignment vertical="center"/>
    </xf>
    <xf numFmtId="0" fontId="16" fillId="0" borderId="3" xfId="0" applyFont="1" applyFill="1" applyBorder="1"/>
    <xf numFmtId="0" fontId="2" fillId="0" borderId="0" xfId="0" applyFont="1" applyFill="1" applyAlignment="1">
      <alignment horizontal="left" vertical="center"/>
    </xf>
    <xf numFmtId="0" fontId="0" fillId="0" borderId="0" xfId="0" applyProtection="1">
      <protection locked="0"/>
    </xf>
    <xf numFmtId="166" fontId="0" fillId="0" borderId="0" xfId="0" applyNumberFormat="1" applyFill="1"/>
    <xf numFmtId="3" fontId="16" fillId="0" borderId="0" xfId="0" applyNumberFormat="1" applyFont="1"/>
    <xf numFmtId="1" fontId="18" fillId="0" borderId="0" xfId="0" applyNumberFormat="1" applyFont="1" applyFill="1" applyBorder="1" applyAlignment="1">
      <alignment horizontal="right"/>
    </xf>
    <xf numFmtId="1" fontId="1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167" fontId="18" fillId="0" borderId="0" xfId="0" applyNumberFormat="1" applyFont="1" applyFill="1" applyBorder="1" applyAlignment="1">
      <alignment horizontal="right" vertical="center"/>
    </xf>
    <xf numFmtId="3" fontId="25" fillId="0" borderId="0" xfId="0" applyNumberFormat="1" applyFont="1" applyFill="1" applyBorder="1"/>
    <xf numFmtId="3" fontId="16" fillId="0" borderId="0" xfId="0" applyNumberFormat="1" applyFont="1" applyFill="1" applyBorder="1"/>
    <xf numFmtId="3" fontId="18" fillId="0" borderId="0" xfId="0" applyNumberFormat="1" applyFont="1" applyFill="1" applyBorder="1"/>
    <xf numFmtId="0" fontId="26" fillId="0" borderId="0" xfId="0" applyFont="1" applyFill="1"/>
    <xf numFmtId="3" fontId="16" fillId="0" borderId="3" xfId="0" applyNumberFormat="1" applyFont="1" applyFill="1" applyBorder="1"/>
    <xf numFmtId="166" fontId="0" fillId="0" borderId="0" xfId="0" applyNumberFormat="1"/>
    <xf numFmtId="168" fontId="4" fillId="0" borderId="0" xfId="0" applyNumberFormat="1" applyFont="1"/>
    <xf numFmtId="3" fontId="4" fillId="0" borderId="0" xfId="0" applyNumberFormat="1" applyFont="1"/>
    <xf numFmtId="170" fontId="4" fillId="0" borderId="0" xfId="0" applyNumberFormat="1" applyFont="1"/>
    <xf numFmtId="49" fontId="16" fillId="0" borderId="0" xfId="0" applyNumberFormat="1" applyFont="1" applyFill="1" applyBorder="1" applyAlignment="1">
      <alignment horizontal="right"/>
    </xf>
    <xf numFmtId="3" fontId="18" fillId="3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left"/>
    </xf>
    <xf numFmtId="170" fontId="16" fillId="0" borderId="6" xfId="2" applyNumberFormat="1" applyFont="1" applyFill="1" applyBorder="1" applyAlignment="1">
      <alignment horizontal="right"/>
    </xf>
    <xf numFmtId="170" fontId="16" fillId="0" borderId="4" xfId="2" applyNumberFormat="1" applyFont="1" applyFill="1" applyBorder="1" applyAlignment="1">
      <alignment horizontal="right"/>
    </xf>
    <xf numFmtId="49" fontId="16" fillId="0" borderId="4" xfId="0" applyNumberFormat="1" applyFont="1" applyFill="1" applyBorder="1" applyAlignment="1">
      <alignment horizontal="left"/>
    </xf>
    <xf numFmtId="170" fontId="16" fillId="0" borderId="9" xfId="2" applyNumberFormat="1" applyFont="1" applyFill="1" applyBorder="1" applyAlignment="1">
      <alignment horizontal="right"/>
    </xf>
    <xf numFmtId="49" fontId="16" fillId="0" borderId="2" xfId="0" applyNumberFormat="1" applyFont="1" applyFill="1" applyBorder="1" applyAlignment="1">
      <alignment horizontal="right"/>
    </xf>
    <xf numFmtId="49" fontId="16" fillId="0" borderId="8" xfId="0" applyNumberFormat="1" applyFont="1" applyFill="1" applyBorder="1" applyAlignment="1">
      <alignment horizontal="right"/>
    </xf>
    <xf numFmtId="3" fontId="16" fillId="3" borderId="2" xfId="0" applyNumberFormat="1" applyFont="1" applyFill="1" applyBorder="1" applyAlignment="1">
      <alignment horizontal="right"/>
    </xf>
    <xf numFmtId="3" fontId="16" fillId="0" borderId="8" xfId="0" applyNumberFormat="1" applyFont="1" applyFill="1" applyBorder="1" applyAlignment="1">
      <alignment horizontal="right"/>
    </xf>
    <xf numFmtId="49" fontId="16" fillId="0" borderId="2" xfId="0" applyNumberFormat="1" applyFont="1" applyFill="1" applyBorder="1" applyAlignment="1">
      <alignment horizontal="left"/>
    </xf>
    <xf numFmtId="0" fontId="16" fillId="0" borderId="0" xfId="0" applyNumberFormat="1" applyFont="1" applyFill="1" applyBorder="1" applyAlignment="1">
      <alignment horizontal="right"/>
    </xf>
    <xf numFmtId="3" fontId="16" fillId="3" borderId="0" xfId="0" applyNumberFormat="1" applyFont="1" applyFill="1" applyBorder="1" applyAlignment="1">
      <alignment horizontal="right"/>
    </xf>
    <xf numFmtId="49" fontId="16" fillId="0" borderId="0" xfId="0" applyNumberFormat="1" applyFont="1" applyFill="1" applyBorder="1" applyAlignment="1">
      <alignment horizontal="left"/>
    </xf>
    <xf numFmtId="0" fontId="20" fillId="0" borderId="0" xfId="0" applyFont="1"/>
    <xf numFmtId="49" fontId="16" fillId="0" borderId="9" xfId="0" applyNumberFormat="1" applyFont="1" applyFill="1" applyBorder="1" applyAlignment="1">
      <alignment horizontal="left"/>
    </xf>
    <xf numFmtId="3" fontId="16" fillId="3" borderId="9" xfId="0" applyNumberFormat="1" applyFont="1" applyFill="1" applyBorder="1" applyAlignment="1">
      <alignment horizontal="right"/>
    </xf>
    <xf numFmtId="170" fontId="16" fillId="0" borderId="10" xfId="2" applyNumberFormat="1" applyFont="1" applyFill="1" applyBorder="1" applyAlignment="1">
      <alignment horizontal="right"/>
    </xf>
    <xf numFmtId="0" fontId="16" fillId="0" borderId="4" xfId="0" applyNumberFormat="1" applyFont="1" applyFill="1" applyBorder="1" applyAlignment="1">
      <alignment horizontal="right"/>
    </xf>
    <xf numFmtId="3" fontId="16" fillId="0" borderId="6" xfId="0" applyNumberFormat="1" applyFont="1" applyFill="1" applyBorder="1" applyAlignment="1">
      <alignment horizontal="right"/>
    </xf>
    <xf numFmtId="3" fontId="16" fillId="3" borderId="4" xfId="0" applyNumberFormat="1" applyFont="1" applyFill="1" applyBorder="1" applyAlignment="1">
      <alignment horizontal="right"/>
    </xf>
    <xf numFmtId="3" fontId="16" fillId="0" borderId="4" xfId="0" applyNumberFormat="1" applyFont="1" applyFill="1" applyBorder="1" applyAlignment="1">
      <alignment horizontal="right"/>
    </xf>
    <xf numFmtId="3" fontId="16" fillId="3" borderId="10" xfId="0" applyNumberFormat="1" applyFont="1" applyFill="1" applyBorder="1" applyAlignment="1">
      <alignment horizontal="right"/>
    </xf>
    <xf numFmtId="0" fontId="16" fillId="0" borderId="2" xfId="0" applyNumberFormat="1" applyFont="1" applyFill="1" applyBorder="1" applyAlignment="1">
      <alignment horizontal="right"/>
    </xf>
    <xf numFmtId="49" fontId="16" fillId="0" borderId="11" xfId="0" applyNumberFormat="1" applyFont="1" applyFill="1" applyBorder="1" applyAlignment="1">
      <alignment horizontal="left"/>
    </xf>
    <xf numFmtId="3" fontId="16" fillId="3" borderId="3" xfId="0" applyNumberFormat="1" applyFont="1" applyFill="1" applyBorder="1" applyAlignment="1">
      <alignment horizontal="right"/>
    </xf>
    <xf numFmtId="3" fontId="16" fillId="0" borderId="9" xfId="0" applyNumberFormat="1" applyFont="1" applyFill="1" applyBorder="1" applyAlignment="1">
      <alignment horizontal="right"/>
    </xf>
    <xf numFmtId="3" fontId="18" fillId="0" borderId="6" xfId="0" applyNumberFormat="1" applyFont="1" applyFill="1" applyBorder="1" applyAlignment="1">
      <alignment horizontal="right"/>
    </xf>
    <xf numFmtId="49" fontId="16" fillId="0" borderId="10" xfId="0" applyNumberFormat="1" applyFont="1" applyFill="1" applyBorder="1" applyAlignment="1">
      <alignment horizontal="left"/>
    </xf>
    <xf numFmtId="3" fontId="18" fillId="3" borderId="3" xfId="0" applyNumberFormat="1" applyFont="1" applyFill="1" applyBorder="1" applyAlignment="1">
      <alignment horizontal="right"/>
    </xf>
    <xf numFmtId="3" fontId="16" fillId="0" borderId="9" xfId="0" applyNumberFormat="1" applyFont="1" applyBorder="1"/>
    <xf numFmtId="3" fontId="16" fillId="0" borderId="0" xfId="0" applyNumberFormat="1" applyFont="1" applyBorder="1"/>
    <xf numFmtId="3" fontId="16" fillId="3" borderId="3" xfId="3" applyNumberFormat="1" applyFont="1" applyFill="1" applyBorder="1" applyAlignment="1">
      <alignment horizontal="right"/>
    </xf>
    <xf numFmtId="3" fontId="18" fillId="3" borderId="6" xfId="0" applyNumberFormat="1" applyFont="1" applyFill="1" applyBorder="1" applyAlignment="1">
      <alignment horizontal="right"/>
    </xf>
    <xf numFmtId="3" fontId="16" fillId="0" borderId="10" xfId="0" applyNumberFormat="1" applyFont="1" applyFill="1" applyBorder="1" applyAlignment="1">
      <alignment horizontal="right"/>
    </xf>
    <xf numFmtId="3" fontId="16" fillId="0" borderId="10" xfId="0" applyNumberFormat="1" applyFont="1" applyBorder="1"/>
    <xf numFmtId="3" fontId="16" fillId="0" borderId="4" xfId="0" applyNumberFormat="1" applyFont="1" applyBorder="1"/>
    <xf numFmtId="3" fontId="16" fillId="0" borderId="6" xfId="0" applyNumberFormat="1" applyFont="1" applyBorder="1"/>
    <xf numFmtId="3" fontId="18" fillId="3" borderId="8" xfId="0" applyNumberFormat="1" applyFont="1" applyFill="1" applyBorder="1" applyAlignment="1">
      <alignment horizontal="right"/>
    </xf>
    <xf numFmtId="3" fontId="16" fillId="0" borderId="11" xfId="0" applyNumberFormat="1" applyFont="1" applyFill="1" applyBorder="1" applyAlignment="1">
      <alignment horizontal="right"/>
    </xf>
    <xf numFmtId="0" fontId="16" fillId="0" borderId="8" xfId="0" applyNumberFormat="1" applyFont="1" applyFill="1" applyBorder="1" applyAlignment="1">
      <alignment horizontal="right"/>
    </xf>
    <xf numFmtId="0" fontId="16" fillId="0" borderId="3" xfId="0" applyNumberFormat="1" applyFont="1" applyFill="1" applyBorder="1" applyAlignment="1">
      <alignment horizontal="right"/>
    </xf>
    <xf numFmtId="3" fontId="16" fillId="0" borderId="3" xfId="3" applyNumberFormat="1" applyFont="1" applyFill="1" applyBorder="1" applyAlignment="1">
      <alignment horizontal="right"/>
    </xf>
    <xf numFmtId="3" fontId="5" fillId="3" borderId="3" xfId="0" applyNumberFormat="1" applyFont="1" applyFill="1" applyBorder="1" applyAlignment="1">
      <alignment horizontal="right" vertical="center"/>
    </xf>
    <xf numFmtId="3" fontId="5" fillId="0" borderId="9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 vertical="center"/>
    </xf>
    <xf numFmtId="49" fontId="19" fillId="0" borderId="0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/>
    </xf>
    <xf numFmtId="3" fontId="5" fillId="3" borderId="9" xfId="0" applyNumberFormat="1" applyFont="1" applyFill="1" applyBorder="1" applyAlignment="1">
      <alignment horizontal="right" vertical="center"/>
    </xf>
    <xf numFmtId="3" fontId="5" fillId="3" borderId="0" xfId="0" applyNumberFormat="1" applyFont="1" applyFill="1" applyBorder="1" applyAlignment="1">
      <alignment horizontal="right" vertical="center"/>
    </xf>
    <xf numFmtId="3" fontId="5" fillId="3" borderId="3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vertical="center"/>
    </xf>
    <xf numFmtId="3" fontId="5" fillId="3" borderId="3" xfId="0" applyNumberFormat="1" applyFont="1" applyFill="1" applyBorder="1"/>
    <xf numFmtId="3" fontId="5" fillId="0" borderId="0" xfId="0" applyNumberFormat="1" applyFont="1" applyFill="1"/>
    <xf numFmtId="3" fontId="5" fillId="0" borderId="9" xfId="0" applyNumberFormat="1" applyFont="1" applyFill="1" applyBorder="1"/>
    <xf numFmtId="3" fontId="5" fillId="0" borderId="0" xfId="0" applyNumberFormat="1" applyFont="1" applyFill="1" applyBorder="1"/>
    <xf numFmtId="3" fontId="5" fillId="0" borderId="3" xfId="0" applyNumberFormat="1" applyFont="1" applyFill="1" applyBorder="1"/>
    <xf numFmtId="0" fontId="6" fillId="0" borderId="8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3" fillId="0" borderId="0" xfId="0" applyFont="1"/>
    <xf numFmtId="0" fontId="2" fillId="0" borderId="0" xfId="0" applyFont="1"/>
    <xf numFmtId="0" fontId="28" fillId="0" borderId="0" xfId="0" applyFont="1"/>
    <xf numFmtId="0" fontId="28" fillId="0" borderId="3" xfId="0" applyFont="1" applyBorder="1"/>
    <xf numFmtId="170" fontId="16" fillId="0" borderId="3" xfId="2" applyNumberFormat="1" applyFont="1" applyFill="1" applyBorder="1" applyAlignment="1">
      <alignment horizontal="right"/>
    </xf>
    <xf numFmtId="170" fontId="16" fillId="0" borderId="0" xfId="2" applyNumberFormat="1" applyFont="1" applyFill="1" applyBorder="1" applyAlignment="1">
      <alignment horizontal="right"/>
    </xf>
    <xf numFmtId="3" fontId="18" fillId="0" borderId="4" xfId="1" applyNumberFormat="1" applyFont="1" applyFill="1" applyBorder="1" applyAlignment="1">
      <alignment horizontal="right"/>
    </xf>
    <xf numFmtId="3" fontId="18" fillId="0" borderId="3" xfId="1" applyNumberFormat="1" applyFont="1" applyFill="1" applyBorder="1" applyAlignment="1">
      <alignment horizontal="right"/>
    </xf>
    <xf numFmtId="0" fontId="19" fillId="0" borderId="0" xfId="0" applyNumberFormat="1" applyFont="1" applyFill="1" applyBorder="1" applyAlignment="1">
      <alignment horizontal="center"/>
    </xf>
    <xf numFmtId="3" fontId="16" fillId="0" borderId="9" xfId="0" applyNumberFormat="1" applyFont="1" applyFill="1" applyBorder="1"/>
    <xf numFmtId="3" fontId="16" fillId="0" borderId="0" xfId="0" applyNumberFormat="1" applyFont="1" applyFill="1"/>
    <xf numFmtId="3" fontId="16" fillId="0" borderId="8" xfId="0" applyNumberFormat="1" applyFont="1" applyFill="1" applyBorder="1"/>
    <xf numFmtId="3" fontId="16" fillId="0" borderId="2" xfId="0" applyNumberFormat="1" applyFont="1" applyFill="1" applyBorder="1"/>
    <xf numFmtId="3" fontId="16" fillId="0" borderId="11" xfId="0" applyNumberFormat="1" applyFont="1" applyFill="1" applyBorder="1"/>
    <xf numFmtId="0" fontId="0" fillId="0" borderId="1" xfId="0" applyFill="1" applyBorder="1"/>
    <xf numFmtId="0" fontId="16" fillId="0" borderId="0" xfId="0" applyFont="1" applyFill="1"/>
    <xf numFmtId="170" fontId="16" fillId="0" borderId="2" xfId="2" applyNumberFormat="1" applyFont="1" applyFill="1" applyBorder="1" applyAlignment="1">
      <alignment horizontal="right"/>
    </xf>
    <xf numFmtId="170" fontId="16" fillId="0" borderId="11" xfId="2" applyNumberFormat="1" applyFont="1" applyFill="1" applyBorder="1" applyAlignment="1">
      <alignment horizontal="right"/>
    </xf>
    <xf numFmtId="49" fontId="18" fillId="0" borderId="11" xfId="0" applyNumberFormat="1" applyFont="1" applyFill="1" applyBorder="1" applyAlignment="1">
      <alignment horizontal="left"/>
    </xf>
    <xf numFmtId="3" fontId="18" fillId="0" borderId="2" xfId="0" applyNumberFormat="1" applyFont="1" applyFill="1" applyBorder="1" applyAlignment="1">
      <alignment horizontal="right"/>
    </xf>
    <xf numFmtId="3" fontId="18" fillId="3" borderId="11" xfId="0" applyNumberFormat="1" applyFont="1" applyFill="1" applyBorder="1" applyAlignment="1">
      <alignment horizontal="right"/>
    </xf>
    <xf numFmtId="49" fontId="18" fillId="0" borderId="2" xfId="0" applyNumberFormat="1" applyFont="1" applyFill="1" applyBorder="1" applyAlignment="1">
      <alignment horizontal="right"/>
    </xf>
    <xf numFmtId="49" fontId="18" fillId="0" borderId="11" xfId="0" applyNumberFormat="1" applyFont="1" applyFill="1" applyBorder="1" applyAlignment="1">
      <alignment horizontal="right"/>
    </xf>
    <xf numFmtId="3" fontId="18" fillId="0" borderId="0" xfId="1" applyNumberFormat="1" applyFont="1" applyFill="1" applyBorder="1" applyAlignment="1">
      <alignment horizontal="right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18" fillId="0" borderId="4" xfId="0" applyNumberFormat="1" applyFont="1" applyFill="1" applyBorder="1" applyAlignment="1">
      <alignment horizontal="center"/>
    </xf>
    <xf numFmtId="1" fontId="18" fillId="0" borderId="4" xfId="0" applyNumberFormat="1" applyFont="1" applyFill="1" applyBorder="1" applyAlignment="1">
      <alignment horizontal="center"/>
    </xf>
    <xf numFmtId="49" fontId="18" fillId="0" borderId="1" xfId="0" applyNumberFormat="1" applyFont="1" applyFill="1" applyBorder="1" applyAlignment="1">
      <alignment horizontal="center" vertical="center"/>
    </xf>
    <xf numFmtId="49" fontId="18" fillId="0" borderId="4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3" fontId="6" fillId="0" borderId="12" xfId="0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9" fontId="18" fillId="0" borderId="4" xfId="0" applyNumberFormat="1" applyFont="1" applyFill="1" applyBorder="1" applyAlignment="1">
      <alignment horizontal="right" vertical="center"/>
    </xf>
    <xf numFmtId="0" fontId="16" fillId="0" borderId="2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166" fontId="18" fillId="0" borderId="8" xfId="0" applyNumberFormat="1" applyFont="1" applyFill="1" applyBorder="1" applyAlignment="1">
      <alignment horizontal="center" vertical="center"/>
    </xf>
    <xf numFmtId="166" fontId="18" fillId="0" borderId="2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</cellXfs>
  <cellStyles count="20">
    <cellStyle name="Comma" xfId="1" builtinId="3"/>
    <cellStyle name="Comma 2" xfId="2" xr:uid="{00000000-0005-0000-0000-000001000000}"/>
    <cellStyle name="Normal" xfId="0" builtinId="0"/>
    <cellStyle name="Normal 10" xfId="3" xr:uid="{00000000-0005-0000-0000-000003000000}"/>
    <cellStyle name="Normal 10 2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1" xr:uid="{00000000-0005-0000-0000-00000B000000}"/>
    <cellStyle name="Normal 2" xfId="12" xr:uid="{00000000-0005-0000-0000-00000C000000}"/>
    <cellStyle name="Normal 3" xfId="13" xr:uid="{00000000-0005-0000-0000-00000D000000}"/>
    <cellStyle name="Normal 4" xfId="14" xr:uid="{00000000-0005-0000-0000-00000E000000}"/>
    <cellStyle name="Normal 5" xfId="15" xr:uid="{00000000-0005-0000-0000-00000F000000}"/>
    <cellStyle name="Normal 6" xfId="16" xr:uid="{00000000-0005-0000-0000-000010000000}"/>
    <cellStyle name="Normal 7" xfId="17" xr:uid="{00000000-0005-0000-0000-000011000000}"/>
    <cellStyle name="Normal 8" xfId="18" xr:uid="{00000000-0005-0000-0000-000012000000}"/>
    <cellStyle name="Normal 9" xfId="19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1"/>
  <sheetViews>
    <sheetView zoomScaleNormal="100" zoomScaleSheetLayoutView="110" workbookViewId="0">
      <selection activeCell="U92" sqref="U92"/>
    </sheetView>
  </sheetViews>
  <sheetFormatPr defaultRowHeight="12.75" x14ac:dyDescent="0.2"/>
  <cols>
    <col min="1" max="2" width="1.5703125" customWidth="1"/>
    <col min="3" max="3" width="10.5703125" customWidth="1"/>
    <col min="4" max="12" width="9.5703125" customWidth="1"/>
    <col min="13" max="13" width="10.85546875" customWidth="1"/>
    <col min="14" max="14" width="5.5703125" customWidth="1"/>
  </cols>
  <sheetData>
    <row r="1" spans="3:13" ht="18.95" customHeight="1" x14ac:dyDescent="0.3">
      <c r="C1" s="194" t="s">
        <v>166</v>
      </c>
      <c r="D1" s="195"/>
      <c r="E1" s="195"/>
      <c r="F1" s="196"/>
      <c r="G1" s="195"/>
      <c r="H1" s="195"/>
      <c r="I1" s="195"/>
      <c r="J1" s="194"/>
      <c r="K1" s="193"/>
      <c r="L1" s="193"/>
      <c r="M1" s="193"/>
    </row>
    <row r="2" spans="3:13" ht="5.25" customHeight="1" x14ac:dyDescent="0.3"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spans="3:13" ht="13.5" x14ac:dyDescent="0.25">
      <c r="C3" s="192"/>
      <c r="D3" s="217" t="s">
        <v>161</v>
      </c>
      <c r="E3" s="218"/>
      <c r="F3" s="219"/>
      <c r="G3" s="220" t="s">
        <v>160</v>
      </c>
      <c r="H3" s="221"/>
      <c r="I3" s="222"/>
      <c r="J3" s="218" t="s">
        <v>159</v>
      </c>
      <c r="K3" s="218"/>
      <c r="L3" s="218"/>
      <c r="M3" s="191" t="s">
        <v>158</v>
      </c>
    </row>
    <row r="4" spans="3:13" x14ac:dyDescent="0.2">
      <c r="C4" s="190" t="s">
        <v>157</v>
      </c>
      <c r="D4" s="187" t="s">
        <v>156</v>
      </c>
      <c r="E4" s="188" t="s">
        <v>155</v>
      </c>
      <c r="F4" s="189" t="s">
        <v>0</v>
      </c>
      <c r="G4" s="187" t="s">
        <v>1</v>
      </c>
      <c r="H4" s="188" t="s">
        <v>2</v>
      </c>
      <c r="I4" s="189" t="s">
        <v>0</v>
      </c>
      <c r="J4" s="188" t="s">
        <v>1</v>
      </c>
      <c r="K4" s="188" t="s">
        <v>2</v>
      </c>
      <c r="L4" s="188" t="s">
        <v>0</v>
      </c>
      <c r="M4" s="187" t="s">
        <v>154</v>
      </c>
    </row>
    <row r="5" spans="3:13" ht="13.5" hidden="1" x14ac:dyDescent="0.25">
      <c r="C5" s="177">
        <v>2007</v>
      </c>
      <c r="D5" s="186">
        <v>118653</v>
      </c>
      <c r="E5" s="185">
        <v>3703</v>
      </c>
      <c r="F5" s="184">
        <f>D5+E5</f>
        <v>122356</v>
      </c>
      <c r="G5" s="186">
        <v>150584</v>
      </c>
      <c r="H5" s="185">
        <v>7635</v>
      </c>
      <c r="I5" s="184">
        <f>G5+H5</f>
        <v>158219</v>
      </c>
      <c r="J5" s="183">
        <v>158099</v>
      </c>
      <c r="K5" s="183">
        <v>8578</v>
      </c>
      <c r="L5" s="183">
        <f>J5+K5</f>
        <v>166677</v>
      </c>
      <c r="M5" s="182">
        <v>-8458</v>
      </c>
    </row>
    <row r="6" spans="3:13" ht="13.5" hidden="1" x14ac:dyDescent="0.25">
      <c r="C6" s="177">
        <v>2008</v>
      </c>
      <c r="D6" s="173">
        <v>118459</v>
      </c>
      <c r="E6" s="172">
        <v>3743</v>
      </c>
      <c r="F6" s="171">
        <f>D6+E6</f>
        <v>122202</v>
      </c>
      <c r="G6" s="173">
        <v>151883</v>
      </c>
      <c r="H6" s="172">
        <v>8628</v>
      </c>
      <c r="I6" s="171">
        <f>G6+H6</f>
        <v>160511</v>
      </c>
      <c r="J6" s="172">
        <v>161482</v>
      </c>
      <c r="K6" s="172">
        <v>9908</v>
      </c>
      <c r="L6" s="172">
        <f>J6+K6</f>
        <v>171390</v>
      </c>
      <c r="M6" s="180">
        <f>I6-L6</f>
        <v>-10879</v>
      </c>
    </row>
    <row r="7" spans="3:13" ht="13.5" x14ac:dyDescent="0.25">
      <c r="C7" s="177">
        <v>2009</v>
      </c>
      <c r="D7" s="173">
        <v>127327</v>
      </c>
      <c r="E7" s="172">
        <v>1978</v>
      </c>
      <c r="F7" s="171">
        <f>D7+E7</f>
        <v>129305</v>
      </c>
      <c r="G7" s="173">
        <v>161858</v>
      </c>
      <c r="H7" s="172">
        <v>5261</v>
      </c>
      <c r="I7" s="171">
        <f>G7+H7</f>
        <v>167119</v>
      </c>
      <c r="J7" s="172">
        <v>156768</v>
      </c>
      <c r="K7" s="172">
        <v>6267</v>
      </c>
      <c r="L7" s="172">
        <f>J7+K7</f>
        <v>163035</v>
      </c>
      <c r="M7" s="180">
        <v>4084</v>
      </c>
    </row>
    <row r="8" spans="3:13" ht="13.5" x14ac:dyDescent="0.25">
      <c r="C8" s="177">
        <v>2010</v>
      </c>
      <c r="D8" s="173">
        <v>126970</v>
      </c>
      <c r="E8" s="172">
        <v>2530</v>
      </c>
      <c r="F8" s="171">
        <f>D8+E8</f>
        <v>129500</v>
      </c>
      <c r="G8" s="173">
        <v>162052</v>
      </c>
      <c r="H8" s="172">
        <v>5539</v>
      </c>
      <c r="I8" s="171">
        <f>G8+H8</f>
        <v>167591</v>
      </c>
      <c r="J8" s="172">
        <v>164426</v>
      </c>
      <c r="K8" s="172">
        <v>6326</v>
      </c>
      <c r="L8" s="172">
        <f>J8+K8</f>
        <v>170752</v>
      </c>
      <c r="M8" s="180">
        <f>I8-L8</f>
        <v>-3161</v>
      </c>
    </row>
    <row r="9" spans="3:13" x14ac:dyDescent="0.2">
      <c r="C9" s="181">
        <v>2011</v>
      </c>
      <c r="D9" s="173">
        <v>124706</v>
      </c>
      <c r="E9" s="40">
        <v>2898</v>
      </c>
      <c r="F9" s="176">
        <f>D9+E9</f>
        <v>127604</v>
      </c>
      <c r="G9" s="174">
        <v>159660</v>
      </c>
      <c r="H9" s="40">
        <v>5738</v>
      </c>
      <c r="I9" s="176">
        <f>G9+H9</f>
        <v>165398</v>
      </c>
      <c r="J9" s="40">
        <v>163605</v>
      </c>
      <c r="K9" s="40">
        <v>6216</v>
      </c>
      <c r="L9" s="40">
        <f>J9+K9</f>
        <v>169821</v>
      </c>
      <c r="M9" s="170">
        <v>-4423</v>
      </c>
    </row>
    <row r="10" spans="3:13" ht="13.5" x14ac:dyDescent="0.25">
      <c r="C10" s="177">
        <v>2012</v>
      </c>
      <c r="D10" s="174">
        <v>131945</v>
      </c>
      <c r="E10" s="40">
        <v>2749</v>
      </c>
      <c r="F10" s="176">
        <v>134694</v>
      </c>
      <c r="G10" s="174">
        <v>167211</v>
      </c>
      <c r="H10" s="40">
        <v>5509</v>
      </c>
      <c r="I10" s="176">
        <v>172720</v>
      </c>
      <c r="J10" s="40">
        <v>167842</v>
      </c>
      <c r="K10" s="40">
        <v>6297</v>
      </c>
      <c r="L10" s="40">
        <v>174139</v>
      </c>
      <c r="M10" s="180">
        <f>I10-L10</f>
        <v>-1419</v>
      </c>
    </row>
    <row r="11" spans="3:13" ht="13.5" x14ac:dyDescent="0.25">
      <c r="C11" s="177">
        <v>2013</v>
      </c>
      <c r="D11" s="174">
        <v>122171</v>
      </c>
      <c r="E11" s="40">
        <v>2502</v>
      </c>
      <c r="F11" s="176">
        <f>D11+E11</f>
        <v>124673</v>
      </c>
      <c r="G11" s="174">
        <v>157542</v>
      </c>
      <c r="H11" s="40">
        <v>5335</v>
      </c>
      <c r="I11" s="176">
        <f>G11+H11</f>
        <v>162877</v>
      </c>
      <c r="J11" s="40">
        <v>162333</v>
      </c>
      <c r="K11" s="40">
        <v>5885</v>
      </c>
      <c r="L11" s="40">
        <f>J11+K11</f>
        <v>168218</v>
      </c>
      <c r="M11" s="170">
        <v>-5341</v>
      </c>
    </row>
    <row r="12" spans="3:13" ht="13.5" x14ac:dyDescent="0.25">
      <c r="C12" s="177">
        <v>2014</v>
      </c>
      <c r="D12" s="170">
        <v>128623</v>
      </c>
      <c r="E12" s="179">
        <v>3172</v>
      </c>
      <c r="F12" s="178">
        <f>D12+E12</f>
        <v>131795</v>
      </c>
      <c r="G12" s="174">
        <v>166075</v>
      </c>
      <c r="H12" s="40">
        <v>7638</v>
      </c>
      <c r="I12" s="176">
        <f>SUM(G12:H12)</f>
        <v>173713</v>
      </c>
      <c r="J12" s="40">
        <v>170742</v>
      </c>
      <c r="K12" s="40">
        <v>8275</v>
      </c>
      <c r="L12" s="40">
        <f>J12+K12</f>
        <v>179017</v>
      </c>
      <c r="M12" s="170">
        <f>I12-L12</f>
        <v>-5304</v>
      </c>
    </row>
    <row r="13" spans="3:13" ht="13.5" x14ac:dyDescent="0.25">
      <c r="C13" s="177">
        <v>2015</v>
      </c>
      <c r="D13" s="174">
        <v>135012</v>
      </c>
      <c r="E13" s="40">
        <v>4031</v>
      </c>
      <c r="F13" s="176">
        <f>D13+E13</f>
        <v>139043</v>
      </c>
      <c r="G13" s="174">
        <v>176782</v>
      </c>
      <c r="H13" s="40">
        <v>8248</v>
      </c>
      <c r="I13" s="176">
        <f>G13+H13</f>
        <v>185030</v>
      </c>
      <c r="J13" s="40">
        <v>181343</v>
      </c>
      <c r="K13" s="40">
        <v>8867</v>
      </c>
      <c r="L13" s="40">
        <f>J13+K13</f>
        <v>190210</v>
      </c>
      <c r="M13" s="170">
        <f>SUM(M19:M30)</f>
        <v>-5180</v>
      </c>
    </row>
    <row r="14" spans="3:13" ht="13.5" x14ac:dyDescent="0.25">
      <c r="C14" s="175" t="s">
        <v>152</v>
      </c>
      <c r="D14" s="174">
        <f>SUM(D32:D43)</f>
        <v>140288</v>
      </c>
      <c r="E14" s="40">
        <f>SUM(E32:E43)</f>
        <v>5801</v>
      </c>
      <c r="F14" s="176">
        <f>D14+E14</f>
        <v>146089</v>
      </c>
      <c r="G14" s="40">
        <f>SUM(G32:G43)</f>
        <v>186810</v>
      </c>
      <c r="H14" s="40">
        <f>SUM(H32:H43)</f>
        <v>10586</v>
      </c>
      <c r="I14" s="40">
        <f>G14+H14</f>
        <v>197396</v>
      </c>
      <c r="J14" s="173">
        <f>SUM(J32:J43)</f>
        <v>193759</v>
      </c>
      <c r="K14" s="172">
        <f>SUM(K32:K43)</f>
        <v>9955</v>
      </c>
      <c r="L14" s="171">
        <f>J14+K14</f>
        <v>203714</v>
      </c>
      <c r="M14" s="170">
        <f>I14-L14</f>
        <v>-6318</v>
      </c>
    </row>
    <row r="15" spans="3:13" ht="13.5" x14ac:dyDescent="0.25">
      <c r="C15" s="175" t="s">
        <v>150</v>
      </c>
      <c r="D15" s="174">
        <f t="shared" ref="D15:L15" si="0">SUM(D45:D56)</f>
        <v>153468</v>
      </c>
      <c r="E15" s="40">
        <f t="shared" si="0"/>
        <v>4047</v>
      </c>
      <c r="F15" s="40">
        <f t="shared" si="0"/>
        <v>157515</v>
      </c>
      <c r="G15" s="174">
        <f t="shared" si="0"/>
        <v>204105</v>
      </c>
      <c r="H15" s="40">
        <f t="shared" si="0"/>
        <v>8135</v>
      </c>
      <c r="I15" s="40">
        <f t="shared" si="0"/>
        <v>212240</v>
      </c>
      <c r="J15" s="173">
        <f t="shared" si="0"/>
        <v>210827</v>
      </c>
      <c r="K15" s="172">
        <f t="shared" si="0"/>
        <v>9228</v>
      </c>
      <c r="L15" s="171">
        <f t="shared" si="0"/>
        <v>220055</v>
      </c>
      <c r="M15" s="170">
        <f>I15-L15</f>
        <v>-7815</v>
      </c>
    </row>
    <row r="16" spans="3:13" ht="13.5" x14ac:dyDescent="0.25">
      <c r="C16" s="201" t="s">
        <v>146</v>
      </c>
      <c r="D16" s="174">
        <f t="shared" ref="D16:L16" si="1">SUM(D58:D69)</f>
        <v>167651</v>
      </c>
      <c r="E16" s="40">
        <f t="shared" si="1"/>
        <v>4845</v>
      </c>
      <c r="F16" s="176">
        <f t="shared" si="1"/>
        <v>172496</v>
      </c>
      <c r="G16" s="40">
        <f t="shared" si="1"/>
        <v>227487</v>
      </c>
      <c r="H16" s="40">
        <f t="shared" si="1"/>
        <v>9019</v>
      </c>
      <c r="I16" s="40">
        <f t="shared" si="1"/>
        <v>236506</v>
      </c>
      <c r="J16" s="173">
        <f t="shared" si="1"/>
        <v>210595</v>
      </c>
      <c r="K16" s="172">
        <f t="shared" si="1"/>
        <v>8361</v>
      </c>
      <c r="L16" s="171">
        <f t="shared" si="1"/>
        <v>240549</v>
      </c>
      <c r="M16" s="179">
        <f>I16-L16</f>
        <v>-4043</v>
      </c>
    </row>
    <row r="17" spans="3:13" ht="12.75" customHeight="1" x14ac:dyDescent="0.25">
      <c r="C17" s="201">
        <v>2019</v>
      </c>
      <c r="D17" s="174">
        <f t="shared" ref="D17:L17" si="2">SUM(D71:D82)</f>
        <v>173920</v>
      </c>
      <c r="E17" s="40">
        <f t="shared" si="2"/>
        <v>6938</v>
      </c>
      <c r="F17" s="176">
        <f t="shared" si="2"/>
        <v>180858</v>
      </c>
      <c r="G17" s="40">
        <f t="shared" si="2"/>
        <v>239437</v>
      </c>
      <c r="H17" s="40">
        <f t="shared" si="2"/>
        <v>10534</v>
      </c>
      <c r="I17" s="40">
        <f t="shared" si="2"/>
        <v>249971</v>
      </c>
      <c r="J17" s="174">
        <f t="shared" si="2"/>
        <v>248499</v>
      </c>
      <c r="K17" s="40">
        <f t="shared" si="2"/>
        <v>9835</v>
      </c>
      <c r="L17" s="176">
        <f t="shared" si="2"/>
        <v>258334</v>
      </c>
      <c r="M17" s="40">
        <f>I17-L17</f>
        <v>-8363</v>
      </c>
    </row>
    <row r="18" spans="3:13" ht="15" hidden="1" customHeight="1" x14ac:dyDescent="0.2">
      <c r="C18" s="228" t="s">
        <v>153</v>
      </c>
      <c r="D18" s="228"/>
      <c r="E18" s="228"/>
      <c r="F18" s="228"/>
      <c r="G18" s="228"/>
      <c r="H18" s="228"/>
      <c r="I18" s="228"/>
      <c r="J18" s="228"/>
      <c r="K18" s="228"/>
      <c r="L18" s="228"/>
      <c r="M18" s="228"/>
    </row>
    <row r="19" spans="3:13" ht="13.15" hidden="1" customHeight="1" x14ac:dyDescent="0.2">
      <c r="C19" s="131" t="s">
        <v>133</v>
      </c>
      <c r="D19" s="146">
        <v>10519</v>
      </c>
      <c r="E19" s="148">
        <v>198</v>
      </c>
      <c r="F19" s="148">
        <f t="shared" ref="F19:F30" si="3">D19+E19</f>
        <v>10717</v>
      </c>
      <c r="G19" s="146">
        <v>15260</v>
      </c>
      <c r="H19" s="148">
        <v>556</v>
      </c>
      <c r="I19" s="148">
        <f t="shared" ref="I19:I30" si="4">SUM(G19:H19)</f>
        <v>15816</v>
      </c>
      <c r="J19" s="146">
        <v>19039</v>
      </c>
      <c r="K19" s="148">
        <v>764</v>
      </c>
      <c r="L19" s="148">
        <f t="shared" ref="L19:L30" si="5">J19+K19</f>
        <v>19803</v>
      </c>
      <c r="M19" s="160">
        <f t="shared" ref="M19:M30" si="6">I19-L19</f>
        <v>-3987</v>
      </c>
    </row>
    <row r="20" spans="3:13" ht="13.15" hidden="1" customHeight="1" x14ac:dyDescent="0.2">
      <c r="C20" s="140" t="s">
        <v>132</v>
      </c>
      <c r="D20" s="39">
        <v>7163</v>
      </c>
      <c r="E20" s="17">
        <v>277</v>
      </c>
      <c r="F20" s="17">
        <f t="shared" si="3"/>
        <v>7440</v>
      </c>
      <c r="G20" s="39">
        <v>9808</v>
      </c>
      <c r="H20" s="17">
        <v>566</v>
      </c>
      <c r="I20" s="17">
        <f t="shared" si="4"/>
        <v>10374</v>
      </c>
      <c r="J20" s="39">
        <v>12126</v>
      </c>
      <c r="K20" s="17">
        <v>633</v>
      </c>
      <c r="L20" s="17">
        <f t="shared" si="5"/>
        <v>12759</v>
      </c>
      <c r="M20" s="156">
        <f t="shared" si="6"/>
        <v>-2385</v>
      </c>
    </row>
    <row r="21" spans="3:13" ht="13.15" hidden="1" customHeight="1" x14ac:dyDescent="0.2">
      <c r="C21" s="140" t="s">
        <v>145</v>
      </c>
      <c r="D21" s="39">
        <v>8521</v>
      </c>
      <c r="E21" s="17">
        <v>124</v>
      </c>
      <c r="F21" s="17">
        <f t="shared" si="3"/>
        <v>8645</v>
      </c>
      <c r="G21" s="39">
        <v>11863</v>
      </c>
      <c r="H21" s="17">
        <v>459</v>
      </c>
      <c r="I21" s="17">
        <f t="shared" si="4"/>
        <v>12322</v>
      </c>
      <c r="J21" s="39">
        <v>12629</v>
      </c>
      <c r="K21" s="17">
        <v>579</v>
      </c>
      <c r="L21" s="17">
        <f t="shared" si="5"/>
        <v>13208</v>
      </c>
      <c r="M21" s="156">
        <f t="shared" si="6"/>
        <v>-886</v>
      </c>
    </row>
    <row r="22" spans="3:13" ht="13.15" hidden="1" customHeight="1" x14ac:dyDescent="0.2">
      <c r="C22" s="140" t="s">
        <v>149</v>
      </c>
      <c r="D22" s="39">
        <v>9112</v>
      </c>
      <c r="E22" s="17">
        <v>131</v>
      </c>
      <c r="F22" s="17">
        <f t="shared" si="3"/>
        <v>9243</v>
      </c>
      <c r="G22" s="169">
        <v>12747</v>
      </c>
      <c r="H22" s="17">
        <v>816</v>
      </c>
      <c r="I22" s="17">
        <f t="shared" si="4"/>
        <v>13563</v>
      </c>
      <c r="J22" s="39">
        <v>13533</v>
      </c>
      <c r="K22" s="17">
        <v>890</v>
      </c>
      <c r="L22" s="17">
        <f t="shared" si="5"/>
        <v>14423</v>
      </c>
      <c r="M22" s="156">
        <f t="shared" si="6"/>
        <v>-860</v>
      </c>
    </row>
    <row r="23" spans="3:13" ht="13.15" hidden="1" customHeight="1" x14ac:dyDescent="0.2">
      <c r="C23" s="140" t="s">
        <v>143</v>
      </c>
      <c r="D23" s="39">
        <v>10681</v>
      </c>
      <c r="E23" s="17">
        <v>218</v>
      </c>
      <c r="F23" s="17">
        <f t="shared" si="3"/>
        <v>10899</v>
      </c>
      <c r="G23" s="39">
        <v>14518</v>
      </c>
      <c r="H23" s="17">
        <v>730</v>
      </c>
      <c r="I23" s="17">
        <f t="shared" si="4"/>
        <v>15248</v>
      </c>
      <c r="J23" s="39">
        <v>13221</v>
      </c>
      <c r="K23" s="17">
        <v>881</v>
      </c>
      <c r="L23" s="17">
        <f t="shared" si="5"/>
        <v>14102</v>
      </c>
      <c r="M23" s="156">
        <f t="shared" si="6"/>
        <v>1146</v>
      </c>
    </row>
    <row r="24" spans="3:13" ht="13.15" hidden="1" customHeight="1" x14ac:dyDescent="0.2">
      <c r="C24" s="140" t="s">
        <v>148</v>
      </c>
      <c r="D24" s="39">
        <v>11260</v>
      </c>
      <c r="E24" s="17">
        <v>515</v>
      </c>
      <c r="F24" s="17">
        <f t="shared" si="3"/>
        <v>11775</v>
      </c>
      <c r="G24" s="39">
        <v>14466</v>
      </c>
      <c r="H24" s="17">
        <v>835</v>
      </c>
      <c r="I24" s="17">
        <f t="shared" si="4"/>
        <v>15301</v>
      </c>
      <c r="J24" s="39">
        <v>12756</v>
      </c>
      <c r="K24" s="138">
        <v>819</v>
      </c>
      <c r="L24" s="17">
        <f t="shared" si="5"/>
        <v>13575</v>
      </c>
      <c r="M24" s="156">
        <f t="shared" si="6"/>
        <v>1726</v>
      </c>
    </row>
    <row r="25" spans="3:13" ht="13.15" hidden="1" customHeight="1" x14ac:dyDescent="0.2">
      <c r="C25" s="140" t="s">
        <v>141</v>
      </c>
      <c r="D25" s="39">
        <v>15137</v>
      </c>
      <c r="E25" s="17">
        <v>232</v>
      </c>
      <c r="F25" s="17">
        <f t="shared" si="3"/>
        <v>15369</v>
      </c>
      <c r="G25" s="39">
        <v>18756</v>
      </c>
      <c r="H25" s="17">
        <v>457</v>
      </c>
      <c r="I25" s="17">
        <f t="shared" si="4"/>
        <v>19213</v>
      </c>
      <c r="J25" s="39">
        <v>19418</v>
      </c>
      <c r="K25" s="17">
        <v>474</v>
      </c>
      <c r="L25" s="17">
        <f t="shared" si="5"/>
        <v>19892</v>
      </c>
      <c r="M25" s="156">
        <f t="shared" si="6"/>
        <v>-679</v>
      </c>
    </row>
    <row r="26" spans="3:13" ht="13.15" hidden="1" customHeight="1" x14ac:dyDescent="0.2">
      <c r="C26" s="140" t="s">
        <v>140</v>
      </c>
      <c r="D26" s="39">
        <v>12605</v>
      </c>
      <c r="E26" s="17">
        <v>229</v>
      </c>
      <c r="F26" s="17">
        <f t="shared" si="3"/>
        <v>12834</v>
      </c>
      <c r="G26" s="39">
        <v>15920</v>
      </c>
      <c r="H26" s="17">
        <v>304</v>
      </c>
      <c r="I26" s="17">
        <f t="shared" si="4"/>
        <v>16224</v>
      </c>
      <c r="J26" s="39">
        <v>17034</v>
      </c>
      <c r="K26" s="138">
        <v>571</v>
      </c>
      <c r="L26" s="17">
        <f t="shared" si="5"/>
        <v>17605</v>
      </c>
      <c r="M26" s="156">
        <f t="shared" si="6"/>
        <v>-1381</v>
      </c>
    </row>
    <row r="27" spans="3:13" ht="13.15" hidden="1" customHeight="1" x14ac:dyDescent="0.2">
      <c r="C27" s="140" t="s">
        <v>139</v>
      </c>
      <c r="D27" s="39">
        <v>12709</v>
      </c>
      <c r="E27" s="17">
        <v>384</v>
      </c>
      <c r="F27" s="17">
        <f t="shared" si="3"/>
        <v>13093</v>
      </c>
      <c r="G27" s="39">
        <v>16230</v>
      </c>
      <c r="H27" s="17">
        <v>566</v>
      </c>
      <c r="I27" s="17">
        <f t="shared" si="4"/>
        <v>16796</v>
      </c>
      <c r="J27" s="39">
        <v>16280</v>
      </c>
      <c r="K27" s="138">
        <v>612</v>
      </c>
      <c r="L27" s="17">
        <f t="shared" si="5"/>
        <v>16892</v>
      </c>
      <c r="M27" s="156">
        <f t="shared" si="6"/>
        <v>-96</v>
      </c>
    </row>
    <row r="28" spans="3:13" ht="13.15" hidden="1" customHeight="1" x14ac:dyDescent="0.2">
      <c r="C28" s="140" t="s">
        <v>138</v>
      </c>
      <c r="D28" s="39">
        <v>10987</v>
      </c>
      <c r="E28" s="17">
        <v>633</v>
      </c>
      <c r="F28" s="17">
        <f t="shared" si="3"/>
        <v>11620</v>
      </c>
      <c r="G28" s="39">
        <v>13983</v>
      </c>
      <c r="H28" s="17">
        <v>1068</v>
      </c>
      <c r="I28" s="17">
        <f t="shared" si="4"/>
        <v>15051</v>
      </c>
      <c r="J28" s="39">
        <v>16090</v>
      </c>
      <c r="K28" s="138">
        <v>1023</v>
      </c>
      <c r="L28" s="17">
        <f t="shared" si="5"/>
        <v>17113</v>
      </c>
      <c r="M28" s="156">
        <f t="shared" si="6"/>
        <v>-2062</v>
      </c>
    </row>
    <row r="29" spans="3:13" ht="13.15" hidden="1" customHeight="1" x14ac:dyDescent="0.2">
      <c r="C29" s="140" t="s">
        <v>147</v>
      </c>
      <c r="D29" s="39">
        <v>9170</v>
      </c>
      <c r="E29" s="17">
        <v>427</v>
      </c>
      <c r="F29" s="17">
        <f t="shared" si="3"/>
        <v>9597</v>
      </c>
      <c r="G29" s="39">
        <v>12357</v>
      </c>
      <c r="H29" s="17">
        <v>696</v>
      </c>
      <c r="I29" s="17">
        <f t="shared" si="4"/>
        <v>13053</v>
      </c>
      <c r="J29" s="168">
        <v>13276</v>
      </c>
      <c r="K29" s="138">
        <v>727</v>
      </c>
      <c r="L29" s="17">
        <f t="shared" si="5"/>
        <v>14003</v>
      </c>
      <c r="M29" s="156">
        <f t="shared" si="6"/>
        <v>-950</v>
      </c>
    </row>
    <row r="30" spans="3:13" ht="0.75" hidden="1" customHeight="1" x14ac:dyDescent="0.2">
      <c r="C30" s="137" t="s">
        <v>151</v>
      </c>
      <c r="D30" s="136">
        <v>17148</v>
      </c>
      <c r="E30" s="24">
        <v>663</v>
      </c>
      <c r="F30" s="24">
        <f t="shared" si="3"/>
        <v>17811</v>
      </c>
      <c r="G30" s="136">
        <v>20874</v>
      </c>
      <c r="H30" s="24">
        <v>1195</v>
      </c>
      <c r="I30" s="24">
        <f t="shared" si="4"/>
        <v>22069</v>
      </c>
      <c r="J30" s="167">
        <v>15941</v>
      </c>
      <c r="K30" s="150">
        <v>894</v>
      </c>
      <c r="L30" s="166">
        <f t="shared" si="5"/>
        <v>16835</v>
      </c>
      <c r="M30" s="165">
        <f t="shared" si="6"/>
        <v>5234</v>
      </c>
    </row>
    <row r="31" spans="3:13" ht="15" hidden="1" customHeight="1" x14ac:dyDescent="0.2">
      <c r="C31" s="228" t="s">
        <v>152</v>
      </c>
      <c r="D31" s="228"/>
      <c r="E31" s="228"/>
      <c r="F31" s="228"/>
      <c r="G31" s="228"/>
      <c r="H31" s="228"/>
      <c r="I31" s="228"/>
      <c r="J31" s="228"/>
      <c r="K31" s="228"/>
      <c r="L31" s="228"/>
      <c r="M31" s="228"/>
    </row>
    <row r="32" spans="3:13" ht="13.15" hidden="1" customHeight="1" x14ac:dyDescent="0.2">
      <c r="C32" s="131" t="s">
        <v>133</v>
      </c>
      <c r="D32" s="164">
        <v>11701</v>
      </c>
      <c r="E32" s="163">
        <v>394</v>
      </c>
      <c r="F32" s="162">
        <v>12095</v>
      </c>
      <c r="G32" s="146">
        <v>17306</v>
      </c>
      <c r="H32" s="148">
        <v>741</v>
      </c>
      <c r="I32" s="148">
        <v>18047</v>
      </c>
      <c r="J32" s="146">
        <v>22657</v>
      </c>
      <c r="K32" s="148">
        <v>746</v>
      </c>
      <c r="L32" s="161">
        <v>23403</v>
      </c>
      <c r="M32" s="160">
        <f t="shared" ref="M32:M43" si="7">I32-L32</f>
        <v>-5356</v>
      </c>
    </row>
    <row r="33" spans="3:14" ht="13.15" hidden="1" customHeight="1" x14ac:dyDescent="0.2">
      <c r="C33" s="140" t="s">
        <v>132</v>
      </c>
      <c r="D33" s="65">
        <v>7931</v>
      </c>
      <c r="E33" s="158">
        <v>295</v>
      </c>
      <c r="F33" s="157">
        <v>8226</v>
      </c>
      <c r="G33" s="39">
        <v>11136</v>
      </c>
      <c r="H33" s="17">
        <v>448</v>
      </c>
      <c r="I33" s="17">
        <v>11584</v>
      </c>
      <c r="J33" s="39">
        <v>13168</v>
      </c>
      <c r="K33" s="17">
        <v>495</v>
      </c>
      <c r="L33" s="153">
        <v>13663</v>
      </c>
      <c r="M33" s="156">
        <f t="shared" si="7"/>
        <v>-2079</v>
      </c>
    </row>
    <row r="34" spans="3:14" ht="13.15" hidden="1" customHeight="1" x14ac:dyDescent="0.2">
      <c r="C34" s="140" t="s">
        <v>145</v>
      </c>
      <c r="D34" s="65">
        <v>9590</v>
      </c>
      <c r="E34" s="158">
        <v>392</v>
      </c>
      <c r="F34" s="157">
        <v>9982</v>
      </c>
      <c r="G34" s="39">
        <v>12864</v>
      </c>
      <c r="H34" s="17">
        <v>704</v>
      </c>
      <c r="I34" s="17">
        <v>13568</v>
      </c>
      <c r="J34" s="39">
        <v>13550</v>
      </c>
      <c r="K34" s="17">
        <v>1082</v>
      </c>
      <c r="L34" s="153">
        <v>14632</v>
      </c>
      <c r="M34" s="156">
        <f t="shared" si="7"/>
        <v>-1064</v>
      </c>
    </row>
    <row r="35" spans="3:14" ht="13.15" hidden="1" customHeight="1" x14ac:dyDescent="0.2">
      <c r="C35" s="140" t="s">
        <v>149</v>
      </c>
      <c r="D35" s="65">
        <v>10939</v>
      </c>
      <c r="E35" s="158">
        <v>368</v>
      </c>
      <c r="F35" s="157">
        <v>11307</v>
      </c>
      <c r="G35" s="159">
        <v>14408</v>
      </c>
      <c r="H35" s="139">
        <v>1230</v>
      </c>
      <c r="I35" s="139">
        <v>15638</v>
      </c>
      <c r="J35" s="39">
        <v>14784</v>
      </c>
      <c r="K35" s="17">
        <v>1279</v>
      </c>
      <c r="L35" s="153">
        <v>16063</v>
      </c>
      <c r="M35" s="156">
        <f t="shared" si="7"/>
        <v>-425</v>
      </c>
    </row>
    <row r="36" spans="3:14" ht="13.15" hidden="1" customHeight="1" x14ac:dyDescent="0.2">
      <c r="C36" s="140" t="s">
        <v>143</v>
      </c>
      <c r="D36" s="65">
        <v>10685</v>
      </c>
      <c r="E36" s="158">
        <v>561</v>
      </c>
      <c r="F36" s="157">
        <v>11246</v>
      </c>
      <c r="G36" s="39">
        <v>14525</v>
      </c>
      <c r="H36" s="17">
        <v>932</v>
      </c>
      <c r="I36" s="17">
        <v>15457</v>
      </c>
      <c r="J36" s="39">
        <v>14186</v>
      </c>
      <c r="K36" s="17">
        <v>995</v>
      </c>
      <c r="L36" s="153">
        <v>15181</v>
      </c>
      <c r="M36" s="156">
        <f t="shared" si="7"/>
        <v>276</v>
      </c>
    </row>
    <row r="37" spans="3:14" ht="13.15" hidden="1" customHeight="1" x14ac:dyDescent="0.2">
      <c r="C37" s="140" t="s">
        <v>148</v>
      </c>
      <c r="D37" s="65">
        <v>12454</v>
      </c>
      <c r="E37" s="158">
        <v>482</v>
      </c>
      <c r="F37" s="157">
        <v>12936</v>
      </c>
      <c r="G37" s="39">
        <v>16760</v>
      </c>
      <c r="H37" s="17">
        <v>542</v>
      </c>
      <c r="I37" s="17">
        <v>17302</v>
      </c>
      <c r="J37" s="39">
        <v>15084</v>
      </c>
      <c r="K37" s="138">
        <v>554</v>
      </c>
      <c r="L37" s="153">
        <v>15638</v>
      </c>
      <c r="M37" s="156">
        <f t="shared" si="7"/>
        <v>1664</v>
      </c>
    </row>
    <row r="38" spans="3:14" ht="13.15" hidden="1" customHeight="1" x14ac:dyDescent="0.2">
      <c r="C38" s="140" t="s">
        <v>141</v>
      </c>
      <c r="D38" s="65">
        <v>15600</v>
      </c>
      <c r="E38" s="158">
        <v>882</v>
      </c>
      <c r="F38" s="157">
        <v>16482</v>
      </c>
      <c r="G38" s="39">
        <v>19892</v>
      </c>
      <c r="H38" s="17">
        <v>1321</v>
      </c>
      <c r="I38" s="17">
        <v>21213</v>
      </c>
      <c r="J38" s="39">
        <v>20325</v>
      </c>
      <c r="K38" s="17">
        <v>754</v>
      </c>
      <c r="L38" s="153">
        <v>21079</v>
      </c>
      <c r="M38" s="156">
        <f t="shared" si="7"/>
        <v>134</v>
      </c>
    </row>
    <row r="39" spans="3:14" ht="13.15" hidden="1" customHeight="1" x14ac:dyDescent="0.2">
      <c r="C39" s="140" t="s">
        <v>140</v>
      </c>
      <c r="D39" s="65">
        <v>11797</v>
      </c>
      <c r="E39" s="158">
        <v>473</v>
      </c>
      <c r="F39" s="157">
        <v>12270</v>
      </c>
      <c r="G39" s="152">
        <v>15218</v>
      </c>
      <c r="H39" s="139">
        <v>919</v>
      </c>
      <c r="I39" s="139">
        <v>16137</v>
      </c>
      <c r="J39" s="65">
        <v>16255</v>
      </c>
      <c r="K39" s="110">
        <v>704</v>
      </c>
      <c r="L39" s="153">
        <v>16959</v>
      </c>
      <c r="M39" s="156">
        <f t="shared" si="7"/>
        <v>-822</v>
      </c>
    </row>
    <row r="40" spans="3:14" ht="13.15" hidden="1" customHeight="1" x14ac:dyDescent="0.2">
      <c r="C40" s="140" t="s">
        <v>139</v>
      </c>
      <c r="D40" s="65">
        <v>11648</v>
      </c>
      <c r="E40" s="158">
        <v>418</v>
      </c>
      <c r="F40" s="157">
        <v>12066</v>
      </c>
      <c r="G40" s="152">
        <v>15167</v>
      </c>
      <c r="H40" s="139">
        <v>874</v>
      </c>
      <c r="I40" s="139">
        <v>16041</v>
      </c>
      <c r="J40" s="65">
        <v>15101</v>
      </c>
      <c r="K40" s="110">
        <v>1074</v>
      </c>
      <c r="L40" s="153">
        <v>16175</v>
      </c>
      <c r="M40" s="156">
        <f t="shared" si="7"/>
        <v>-134</v>
      </c>
    </row>
    <row r="41" spans="3:14" ht="13.15" hidden="1" customHeight="1" x14ac:dyDescent="0.2">
      <c r="C41" s="140" t="s">
        <v>138</v>
      </c>
      <c r="D41" s="65">
        <v>10930</v>
      </c>
      <c r="E41" s="158">
        <v>463</v>
      </c>
      <c r="F41" s="157">
        <v>11393</v>
      </c>
      <c r="G41" s="39">
        <v>14639</v>
      </c>
      <c r="H41" s="17">
        <v>952</v>
      </c>
      <c r="I41" s="17">
        <v>15591</v>
      </c>
      <c r="J41" s="65">
        <v>16561</v>
      </c>
      <c r="K41" s="110">
        <v>781</v>
      </c>
      <c r="L41" s="153">
        <v>17342</v>
      </c>
      <c r="M41" s="156">
        <f t="shared" si="7"/>
        <v>-1751</v>
      </c>
    </row>
    <row r="42" spans="3:14" ht="13.15" hidden="1" customHeight="1" x14ac:dyDescent="0.2">
      <c r="C42" s="140" t="s">
        <v>147</v>
      </c>
      <c r="D42" s="120">
        <v>8791</v>
      </c>
      <c r="E42" s="117">
        <v>452</v>
      </c>
      <c r="F42" s="202">
        <v>9243</v>
      </c>
      <c r="G42" s="39">
        <v>12539</v>
      </c>
      <c r="H42" s="17">
        <v>811</v>
      </c>
      <c r="I42" s="17">
        <v>13350</v>
      </c>
      <c r="J42" s="120">
        <v>13500</v>
      </c>
      <c r="K42" s="203">
        <v>665</v>
      </c>
      <c r="L42" s="153">
        <v>14165</v>
      </c>
      <c r="M42" s="74">
        <f t="shared" si="7"/>
        <v>-815</v>
      </c>
    </row>
    <row r="43" spans="3:14" ht="14.25" hidden="1" customHeight="1" x14ac:dyDescent="0.2">
      <c r="C43" s="137" t="s">
        <v>151</v>
      </c>
      <c r="D43" s="204">
        <v>18222</v>
      </c>
      <c r="E43" s="205">
        <v>621</v>
      </c>
      <c r="F43" s="206">
        <v>18843</v>
      </c>
      <c r="G43" s="136">
        <v>22356</v>
      </c>
      <c r="H43" s="24">
        <v>1112</v>
      </c>
      <c r="I43" s="24">
        <v>23468</v>
      </c>
      <c r="J43" s="204">
        <v>18588</v>
      </c>
      <c r="K43" s="203">
        <v>826</v>
      </c>
      <c r="L43" s="153">
        <v>19414</v>
      </c>
      <c r="M43" s="74">
        <f t="shared" si="7"/>
        <v>4054</v>
      </c>
    </row>
    <row r="44" spans="3:14" ht="15" customHeight="1" x14ac:dyDescent="0.2">
      <c r="C44" s="225" t="s">
        <v>150</v>
      </c>
      <c r="D44" s="227"/>
      <c r="E44" s="227"/>
      <c r="F44" s="227"/>
      <c r="G44" s="227"/>
      <c r="H44" s="227"/>
      <c r="I44" s="227"/>
      <c r="J44" s="227"/>
      <c r="K44" s="227"/>
      <c r="L44" s="227"/>
      <c r="M44" s="227"/>
    </row>
    <row r="45" spans="3:14" hidden="1" x14ac:dyDescent="0.2">
      <c r="C45" s="155" t="s">
        <v>133</v>
      </c>
      <c r="D45" s="148">
        <v>11459</v>
      </c>
      <c r="E45" s="148">
        <v>532</v>
      </c>
      <c r="F45" s="161">
        <f t="shared" ref="F45:F56" si="8">D45+E45</f>
        <v>11991</v>
      </c>
      <c r="G45" s="148">
        <v>17769</v>
      </c>
      <c r="H45" s="148">
        <v>765</v>
      </c>
      <c r="I45" s="148">
        <f t="shared" ref="I45:I56" si="9">SUM(G45:H45)</f>
        <v>18534</v>
      </c>
      <c r="J45" s="146">
        <v>23639</v>
      </c>
      <c r="K45" s="145">
        <v>919</v>
      </c>
      <c r="L45" s="148">
        <f t="shared" ref="L45:L56" si="10">K45+J45</f>
        <v>24558</v>
      </c>
      <c r="M45" s="154">
        <f t="shared" ref="M45:M56" si="11">I45-L45</f>
        <v>-6024</v>
      </c>
    </row>
    <row r="46" spans="3:14" x14ac:dyDescent="0.2">
      <c r="C46" s="142" t="s">
        <v>132</v>
      </c>
      <c r="D46" s="17">
        <v>7599</v>
      </c>
      <c r="E46" s="17">
        <v>292</v>
      </c>
      <c r="F46" s="153">
        <f t="shared" si="8"/>
        <v>7891</v>
      </c>
      <c r="G46" s="17">
        <v>10762</v>
      </c>
      <c r="H46" s="17">
        <v>473</v>
      </c>
      <c r="I46" s="17">
        <f t="shared" si="9"/>
        <v>11235</v>
      </c>
      <c r="J46" s="39">
        <v>13251</v>
      </c>
      <c r="K46" s="138">
        <v>560</v>
      </c>
      <c r="L46" s="17">
        <f t="shared" si="10"/>
        <v>13811</v>
      </c>
      <c r="M46" s="74">
        <f t="shared" si="11"/>
        <v>-2576</v>
      </c>
    </row>
    <row r="47" spans="3:14" x14ac:dyDescent="0.2">
      <c r="C47" s="142" t="s">
        <v>145</v>
      </c>
      <c r="D47" s="17">
        <v>9093</v>
      </c>
      <c r="E47" s="17">
        <v>397</v>
      </c>
      <c r="F47" s="153">
        <f t="shared" si="8"/>
        <v>9490</v>
      </c>
      <c r="G47" s="17">
        <v>13176</v>
      </c>
      <c r="H47" s="17">
        <v>679</v>
      </c>
      <c r="I47" s="17">
        <f t="shared" si="9"/>
        <v>13855</v>
      </c>
      <c r="J47" s="39">
        <v>13726</v>
      </c>
      <c r="K47" s="138">
        <v>922</v>
      </c>
      <c r="L47" s="17">
        <f t="shared" si="10"/>
        <v>14648</v>
      </c>
      <c r="M47" s="74">
        <f t="shared" si="11"/>
        <v>-793</v>
      </c>
      <c r="N47" s="121"/>
    </row>
    <row r="48" spans="3:14" x14ac:dyDescent="0.2">
      <c r="C48" s="140" t="s">
        <v>149</v>
      </c>
      <c r="D48" s="39">
        <v>11385</v>
      </c>
      <c r="E48" s="17">
        <v>217</v>
      </c>
      <c r="F48" s="17">
        <f t="shared" si="8"/>
        <v>11602</v>
      </c>
      <c r="G48" s="39">
        <v>15167</v>
      </c>
      <c r="H48" s="17">
        <v>931</v>
      </c>
      <c r="I48" s="17">
        <f t="shared" si="9"/>
        <v>16098</v>
      </c>
      <c r="J48" s="39">
        <v>15815</v>
      </c>
      <c r="K48" s="138">
        <v>850</v>
      </c>
      <c r="L48" s="17">
        <f t="shared" si="10"/>
        <v>16665</v>
      </c>
      <c r="M48" s="74">
        <f t="shared" si="11"/>
        <v>-567</v>
      </c>
      <c r="N48" s="121"/>
    </row>
    <row r="49" spans="3:14" x14ac:dyDescent="0.2">
      <c r="C49" s="142" t="s">
        <v>143</v>
      </c>
      <c r="D49" s="39">
        <v>10791</v>
      </c>
      <c r="E49" s="17">
        <v>234</v>
      </c>
      <c r="F49" s="153">
        <f t="shared" si="8"/>
        <v>11025</v>
      </c>
      <c r="G49" s="17">
        <v>15562</v>
      </c>
      <c r="H49" s="17">
        <v>636</v>
      </c>
      <c r="I49" s="17">
        <f t="shared" si="9"/>
        <v>16198</v>
      </c>
      <c r="J49" s="39">
        <v>14844</v>
      </c>
      <c r="K49" s="17">
        <v>921</v>
      </c>
      <c r="L49" s="17">
        <f t="shared" si="10"/>
        <v>15765</v>
      </c>
      <c r="M49" s="74">
        <f t="shared" si="11"/>
        <v>433</v>
      </c>
      <c r="N49" s="121"/>
    </row>
    <row r="50" spans="3:14" x14ac:dyDescent="0.2">
      <c r="C50" s="142" t="s">
        <v>148</v>
      </c>
      <c r="D50" s="17">
        <v>13943</v>
      </c>
      <c r="E50" s="17">
        <v>314</v>
      </c>
      <c r="F50" s="153">
        <f t="shared" si="8"/>
        <v>14257</v>
      </c>
      <c r="G50" s="39">
        <v>17997</v>
      </c>
      <c r="H50" s="17">
        <v>437</v>
      </c>
      <c r="I50" s="17">
        <f t="shared" si="9"/>
        <v>18434</v>
      </c>
      <c r="J50" s="39">
        <v>16789</v>
      </c>
      <c r="K50" s="17">
        <v>618</v>
      </c>
      <c r="L50" s="17">
        <f t="shared" si="10"/>
        <v>17407</v>
      </c>
      <c r="M50" s="74">
        <f t="shared" si="11"/>
        <v>1027</v>
      </c>
      <c r="N50" s="121"/>
    </row>
    <row r="51" spans="3:14" x14ac:dyDescent="0.2">
      <c r="C51" s="142" t="s">
        <v>141</v>
      </c>
      <c r="D51" s="17">
        <v>18104</v>
      </c>
      <c r="E51" s="17">
        <v>288</v>
      </c>
      <c r="F51" s="153">
        <f t="shared" si="8"/>
        <v>18392</v>
      </c>
      <c r="G51" s="39">
        <v>22609</v>
      </c>
      <c r="H51" s="17">
        <v>340</v>
      </c>
      <c r="I51" s="17">
        <f t="shared" si="9"/>
        <v>22949</v>
      </c>
      <c r="J51" s="39">
        <v>23066</v>
      </c>
      <c r="K51" s="17">
        <v>571</v>
      </c>
      <c r="L51" s="17">
        <f t="shared" si="10"/>
        <v>23637</v>
      </c>
      <c r="M51" s="74">
        <f t="shared" si="11"/>
        <v>-688</v>
      </c>
      <c r="N51" s="121"/>
    </row>
    <row r="52" spans="3:14" x14ac:dyDescent="0.2">
      <c r="C52" s="142" t="s">
        <v>140</v>
      </c>
      <c r="D52" s="17">
        <v>14394</v>
      </c>
      <c r="E52" s="17">
        <v>286</v>
      </c>
      <c r="F52" s="153">
        <f t="shared" si="8"/>
        <v>14680</v>
      </c>
      <c r="G52" s="17">
        <v>17807</v>
      </c>
      <c r="H52" s="17">
        <v>678</v>
      </c>
      <c r="I52" s="17">
        <f t="shared" si="9"/>
        <v>18485</v>
      </c>
      <c r="J52" s="39">
        <v>19648</v>
      </c>
      <c r="K52" s="17">
        <v>1167</v>
      </c>
      <c r="L52" s="17">
        <f t="shared" si="10"/>
        <v>20815</v>
      </c>
      <c r="M52" s="74">
        <f t="shared" si="11"/>
        <v>-2330</v>
      </c>
      <c r="N52" s="121"/>
    </row>
    <row r="53" spans="3:14" ht="12.75" customHeight="1" x14ac:dyDescent="0.2">
      <c r="C53" s="140" t="s">
        <v>139</v>
      </c>
      <c r="D53" s="39">
        <v>12676</v>
      </c>
      <c r="E53" s="17">
        <v>409</v>
      </c>
      <c r="F53" s="17">
        <f t="shared" si="8"/>
        <v>13085</v>
      </c>
      <c r="G53" s="39">
        <v>16073</v>
      </c>
      <c r="H53" s="17">
        <v>792</v>
      </c>
      <c r="I53" s="17">
        <f t="shared" si="9"/>
        <v>16865</v>
      </c>
      <c r="J53" s="39">
        <v>16858</v>
      </c>
      <c r="K53" s="138">
        <v>865</v>
      </c>
      <c r="L53" s="17">
        <f t="shared" si="10"/>
        <v>17723</v>
      </c>
      <c r="M53" s="74">
        <f t="shared" si="11"/>
        <v>-858</v>
      </c>
      <c r="N53" s="121"/>
    </row>
    <row r="54" spans="3:14" ht="12.75" customHeight="1" x14ac:dyDescent="0.2">
      <c r="C54" s="142" t="s">
        <v>138</v>
      </c>
      <c r="D54" s="17">
        <v>11795</v>
      </c>
      <c r="E54" s="17">
        <v>419</v>
      </c>
      <c r="F54" s="153">
        <f t="shared" si="8"/>
        <v>12214</v>
      </c>
      <c r="G54" s="17">
        <v>15390</v>
      </c>
      <c r="H54" s="17">
        <v>861</v>
      </c>
      <c r="I54" s="17">
        <f t="shared" si="9"/>
        <v>16251</v>
      </c>
      <c r="J54" s="39">
        <v>17080</v>
      </c>
      <c r="K54" s="138">
        <v>672</v>
      </c>
      <c r="L54" s="17">
        <f t="shared" si="10"/>
        <v>17752</v>
      </c>
      <c r="M54" s="74">
        <f t="shared" si="11"/>
        <v>-1501</v>
      </c>
      <c r="N54" s="121"/>
    </row>
    <row r="55" spans="3:14" ht="12.75" customHeight="1" x14ac:dyDescent="0.2">
      <c r="C55" s="140" t="s">
        <v>147</v>
      </c>
      <c r="D55" s="39">
        <v>11834</v>
      </c>
      <c r="E55" s="17">
        <v>277</v>
      </c>
      <c r="F55" s="17">
        <f t="shared" si="8"/>
        <v>12111</v>
      </c>
      <c r="G55" s="39">
        <v>14976</v>
      </c>
      <c r="H55" s="17">
        <v>513</v>
      </c>
      <c r="I55" s="17">
        <f t="shared" si="9"/>
        <v>15489</v>
      </c>
      <c r="J55" s="39">
        <v>16308</v>
      </c>
      <c r="K55" s="138">
        <v>470</v>
      </c>
      <c r="L55" s="17">
        <f t="shared" si="10"/>
        <v>16778</v>
      </c>
      <c r="M55" s="74">
        <f t="shared" si="11"/>
        <v>-1289</v>
      </c>
      <c r="N55" s="121"/>
    </row>
    <row r="56" spans="3:14" ht="12.75" customHeight="1" x14ac:dyDescent="0.2">
      <c r="C56" s="151" t="s">
        <v>136</v>
      </c>
      <c r="D56" s="24">
        <v>20395</v>
      </c>
      <c r="E56" s="24">
        <v>382</v>
      </c>
      <c r="F56" s="166">
        <f t="shared" si="8"/>
        <v>20777</v>
      </c>
      <c r="G56" s="24">
        <v>26817</v>
      </c>
      <c r="H56" s="24">
        <v>1030</v>
      </c>
      <c r="I56" s="24">
        <f t="shared" si="9"/>
        <v>27847</v>
      </c>
      <c r="J56" s="136">
        <v>19803</v>
      </c>
      <c r="K56" s="150">
        <v>693</v>
      </c>
      <c r="L56" s="17">
        <f t="shared" si="10"/>
        <v>20496</v>
      </c>
      <c r="M56" s="74">
        <f t="shared" si="11"/>
        <v>7351</v>
      </c>
      <c r="N56" s="121"/>
    </row>
    <row r="57" spans="3:14" ht="15" customHeight="1" x14ac:dyDescent="0.2">
      <c r="C57" s="225" t="s">
        <v>146</v>
      </c>
      <c r="D57" s="225"/>
      <c r="E57" s="225"/>
      <c r="F57" s="225"/>
      <c r="G57" s="225"/>
      <c r="H57" s="225"/>
      <c r="I57" s="225"/>
      <c r="J57" s="225"/>
      <c r="K57" s="225"/>
      <c r="L57" s="226"/>
      <c r="M57" s="225"/>
      <c r="N57" s="121"/>
    </row>
    <row r="58" spans="3:14" ht="12" customHeight="1" x14ac:dyDescent="0.2">
      <c r="C58" s="131" t="s">
        <v>133</v>
      </c>
      <c r="D58" s="146">
        <v>12177</v>
      </c>
      <c r="E58" s="148">
        <v>477</v>
      </c>
      <c r="F58" s="149">
        <f t="shared" ref="F58:F69" si="12">D58+E58</f>
        <v>12654</v>
      </c>
      <c r="G58" s="148">
        <v>18834</v>
      </c>
      <c r="H58" s="148">
        <v>788</v>
      </c>
      <c r="I58" s="147">
        <f t="shared" ref="I58:I69" si="13">G58+H58</f>
        <v>19622</v>
      </c>
      <c r="J58" s="146">
        <v>26175</v>
      </c>
      <c r="K58" s="145">
        <v>834</v>
      </c>
      <c r="L58" s="144">
        <f t="shared" ref="L58:L69" si="14">J58+K58</f>
        <v>27009</v>
      </c>
      <c r="M58" s="127">
        <f t="shared" ref="M58:M69" si="15">I58-L58</f>
        <v>-7387</v>
      </c>
      <c r="N58" s="121"/>
    </row>
    <row r="59" spans="3:14" ht="12" customHeight="1" x14ac:dyDescent="0.2">
      <c r="C59" s="140" t="s">
        <v>132</v>
      </c>
      <c r="D59" s="39">
        <v>7127</v>
      </c>
      <c r="E59" s="17">
        <v>286</v>
      </c>
      <c r="F59" s="143">
        <f t="shared" si="12"/>
        <v>7413</v>
      </c>
      <c r="G59" s="17">
        <v>11155</v>
      </c>
      <c r="H59" s="17">
        <v>528</v>
      </c>
      <c r="I59" s="143">
        <f t="shared" si="13"/>
        <v>11683</v>
      </c>
      <c r="J59" s="17">
        <v>13822</v>
      </c>
      <c r="K59" s="138">
        <v>616</v>
      </c>
      <c r="L59" s="132">
        <f t="shared" si="14"/>
        <v>14438</v>
      </c>
      <c r="M59" s="127">
        <f t="shared" si="15"/>
        <v>-2755</v>
      </c>
      <c r="N59" s="121"/>
    </row>
    <row r="60" spans="3:14" ht="12" customHeight="1" x14ac:dyDescent="0.2">
      <c r="C60" s="140" t="s">
        <v>145</v>
      </c>
      <c r="D60" s="39">
        <v>11421</v>
      </c>
      <c r="E60" s="17">
        <v>286</v>
      </c>
      <c r="F60" s="143">
        <f t="shared" si="12"/>
        <v>11707</v>
      </c>
      <c r="G60" s="17">
        <v>15098</v>
      </c>
      <c r="H60" s="17">
        <v>663</v>
      </c>
      <c r="I60" s="139">
        <f t="shared" si="13"/>
        <v>15761</v>
      </c>
      <c r="J60" s="39">
        <v>14320</v>
      </c>
      <c r="K60" s="138">
        <v>745</v>
      </c>
      <c r="L60" s="132">
        <f t="shared" si="14"/>
        <v>15065</v>
      </c>
      <c r="M60" s="127">
        <f t="shared" si="15"/>
        <v>696</v>
      </c>
      <c r="N60" s="121"/>
    </row>
    <row r="61" spans="3:14" ht="12" customHeight="1" x14ac:dyDescent="0.2">
      <c r="C61" s="142" t="s">
        <v>144</v>
      </c>
      <c r="D61" s="17">
        <v>10463</v>
      </c>
      <c r="E61" s="17">
        <v>356</v>
      </c>
      <c r="F61" s="143">
        <f t="shared" si="12"/>
        <v>10819</v>
      </c>
      <c r="G61" s="17">
        <v>14942</v>
      </c>
      <c r="H61" s="17">
        <v>1050</v>
      </c>
      <c r="I61" s="143">
        <f t="shared" si="13"/>
        <v>15992</v>
      </c>
      <c r="J61" s="17">
        <v>17501</v>
      </c>
      <c r="K61" s="17">
        <v>1327</v>
      </c>
      <c r="L61" s="132">
        <f t="shared" si="14"/>
        <v>18828</v>
      </c>
      <c r="M61" s="127">
        <f t="shared" si="15"/>
        <v>-2836</v>
      </c>
      <c r="N61" s="121"/>
    </row>
    <row r="62" spans="3:14" ht="12" customHeight="1" x14ac:dyDescent="0.2">
      <c r="C62" s="142" t="s">
        <v>143</v>
      </c>
      <c r="D62" s="17">
        <v>12748</v>
      </c>
      <c r="E62" s="17">
        <v>408</v>
      </c>
      <c r="F62" s="143">
        <f t="shared" si="12"/>
        <v>13156</v>
      </c>
      <c r="G62" s="17">
        <v>18215</v>
      </c>
      <c r="H62" s="17">
        <v>1069</v>
      </c>
      <c r="I62" s="143">
        <f t="shared" si="13"/>
        <v>19284</v>
      </c>
      <c r="J62" s="17">
        <v>16960</v>
      </c>
      <c r="K62" s="138">
        <v>769</v>
      </c>
      <c r="L62" s="132">
        <f t="shared" si="14"/>
        <v>17729</v>
      </c>
      <c r="M62" s="127">
        <f t="shared" si="15"/>
        <v>1555</v>
      </c>
      <c r="N62" s="121"/>
    </row>
    <row r="63" spans="3:14" ht="12" customHeight="1" x14ac:dyDescent="0.2">
      <c r="C63" s="142" t="s">
        <v>142</v>
      </c>
      <c r="D63" s="17">
        <v>15895</v>
      </c>
      <c r="E63" s="17">
        <v>420</v>
      </c>
      <c r="F63" s="143">
        <f t="shared" si="12"/>
        <v>16315</v>
      </c>
      <c r="G63" s="17">
        <v>20473</v>
      </c>
      <c r="H63" s="17">
        <v>985</v>
      </c>
      <c r="I63" s="143">
        <f t="shared" si="13"/>
        <v>21458</v>
      </c>
      <c r="J63" s="17">
        <v>18599</v>
      </c>
      <c r="K63" s="17">
        <v>1075</v>
      </c>
      <c r="L63" s="132">
        <f t="shared" si="14"/>
        <v>19674</v>
      </c>
      <c r="M63" s="127">
        <f t="shared" si="15"/>
        <v>1784</v>
      </c>
      <c r="N63" s="121"/>
    </row>
    <row r="64" spans="3:14" ht="12" customHeight="1" x14ac:dyDescent="0.2">
      <c r="C64" s="142" t="s">
        <v>141</v>
      </c>
      <c r="D64" s="17">
        <v>18838</v>
      </c>
      <c r="E64" s="17">
        <v>403</v>
      </c>
      <c r="F64" s="143">
        <f t="shared" si="12"/>
        <v>19241</v>
      </c>
      <c r="G64" s="17">
        <v>24014</v>
      </c>
      <c r="H64" s="17">
        <v>879</v>
      </c>
      <c r="I64" s="143">
        <f t="shared" si="13"/>
        <v>24893</v>
      </c>
      <c r="J64" s="17">
        <v>24494</v>
      </c>
      <c r="K64" s="138">
        <v>859</v>
      </c>
      <c r="L64" s="132">
        <f t="shared" si="14"/>
        <v>25353</v>
      </c>
      <c r="M64" s="127">
        <f t="shared" si="15"/>
        <v>-460</v>
      </c>
      <c r="N64" s="121"/>
    </row>
    <row r="65" spans="1:14" ht="12" customHeight="1" x14ac:dyDescent="0.2">
      <c r="C65" s="140" t="s">
        <v>140</v>
      </c>
      <c r="D65" s="39">
        <v>15832</v>
      </c>
      <c r="E65" s="17">
        <v>489</v>
      </c>
      <c r="F65" s="139">
        <f t="shared" si="12"/>
        <v>16321</v>
      </c>
      <c r="G65" s="39">
        <v>20475</v>
      </c>
      <c r="H65" s="17">
        <v>719</v>
      </c>
      <c r="I65" s="139">
        <f t="shared" si="13"/>
        <v>21194</v>
      </c>
      <c r="J65" s="39">
        <v>21656</v>
      </c>
      <c r="K65" s="138">
        <v>903</v>
      </c>
      <c r="L65" s="132">
        <f t="shared" si="14"/>
        <v>22559</v>
      </c>
      <c r="M65" s="127">
        <f t="shared" si="15"/>
        <v>-1365</v>
      </c>
      <c r="N65" s="121"/>
    </row>
    <row r="66" spans="1:14" ht="12" customHeight="1" x14ac:dyDescent="0.2">
      <c r="C66" s="140" t="s">
        <v>139</v>
      </c>
      <c r="D66" s="39">
        <v>14434</v>
      </c>
      <c r="E66" s="17">
        <v>409</v>
      </c>
      <c r="F66" s="139">
        <f t="shared" si="12"/>
        <v>14843</v>
      </c>
      <c r="G66" s="39">
        <v>19494</v>
      </c>
      <c r="H66" s="17">
        <v>486</v>
      </c>
      <c r="I66" s="139">
        <f t="shared" si="13"/>
        <v>19980</v>
      </c>
      <c r="J66" s="39">
        <v>19850</v>
      </c>
      <c r="K66" s="138">
        <v>431</v>
      </c>
      <c r="L66" s="132">
        <f t="shared" si="14"/>
        <v>20281</v>
      </c>
      <c r="M66" s="127">
        <f t="shared" si="15"/>
        <v>-301</v>
      </c>
      <c r="N66" s="121"/>
    </row>
    <row r="67" spans="1:14" ht="12" customHeight="1" x14ac:dyDescent="0.2">
      <c r="C67" s="142" t="s">
        <v>138</v>
      </c>
      <c r="D67" s="17">
        <v>14153</v>
      </c>
      <c r="E67" s="17">
        <v>370</v>
      </c>
      <c r="F67" s="139">
        <f t="shared" si="12"/>
        <v>14523</v>
      </c>
      <c r="G67" s="39">
        <v>18928</v>
      </c>
      <c r="H67" s="17">
        <v>457</v>
      </c>
      <c r="I67" s="139">
        <f t="shared" si="13"/>
        <v>19385</v>
      </c>
      <c r="J67" s="39">
        <v>20760</v>
      </c>
      <c r="K67" s="138">
        <v>397</v>
      </c>
      <c r="L67" s="132">
        <f t="shared" si="14"/>
        <v>21157</v>
      </c>
      <c r="M67" s="127">
        <f t="shared" si="15"/>
        <v>-1772</v>
      </c>
      <c r="N67" s="121"/>
    </row>
    <row r="68" spans="1:14" ht="12" customHeight="1" x14ac:dyDescent="0.2">
      <c r="A68" s="141"/>
      <c r="B68" s="141"/>
      <c r="C68" s="140" t="s">
        <v>137</v>
      </c>
      <c r="D68" s="39">
        <v>11032</v>
      </c>
      <c r="E68" s="17">
        <v>451</v>
      </c>
      <c r="F68" s="139">
        <f t="shared" si="12"/>
        <v>11483</v>
      </c>
      <c r="G68" s="39">
        <v>15993</v>
      </c>
      <c r="H68" s="17">
        <v>528</v>
      </c>
      <c r="I68" s="139">
        <f t="shared" si="13"/>
        <v>16521</v>
      </c>
      <c r="J68" s="39">
        <v>16458</v>
      </c>
      <c r="K68" s="138">
        <v>405</v>
      </c>
      <c r="L68" s="132">
        <f t="shared" si="14"/>
        <v>16863</v>
      </c>
      <c r="M68" s="127">
        <f t="shared" si="15"/>
        <v>-342</v>
      </c>
      <c r="N68" s="121"/>
    </row>
    <row r="69" spans="1:14" ht="12" customHeight="1" x14ac:dyDescent="0.2">
      <c r="C69" s="137" t="s">
        <v>136</v>
      </c>
      <c r="D69" s="136">
        <v>23531</v>
      </c>
      <c r="E69" s="24">
        <v>490</v>
      </c>
      <c r="F69" s="135">
        <f t="shared" si="12"/>
        <v>24021</v>
      </c>
      <c r="G69" s="136">
        <v>29866</v>
      </c>
      <c r="H69" s="24">
        <v>867</v>
      </c>
      <c r="I69" s="135">
        <f t="shared" si="13"/>
        <v>30733</v>
      </c>
      <c r="J69" s="134" t="s">
        <v>135</v>
      </c>
      <c r="K69" s="133" t="s">
        <v>134</v>
      </c>
      <c r="L69" s="132">
        <f t="shared" si="14"/>
        <v>21593</v>
      </c>
      <c r="M69" s="127">
        <f t="shared" si="15"/>
        <v>9140</v>
      </c>
      <c r="N69" s="121"/>
    </row>
    <row r="70" spans="1:14" ht="12" customHeight="1" x14ac:dyDescent="0.2">
      <c r="C70" s="224">
        <v>2019</v>
      </c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121"/>
    </row>
    <row r="71" spans="1:14" ht="12" customHeight="1" x14ac:dyDescent="0.2">
      <c r="C71" s="131" t="s">
        <v>133</v>
      </c>
      <c r="D71" s="129">
        <v>13396</v>
      </c>
      <c r="E71" s="130">
        <v>359</v>
      </c>
      <c r="F71" s="130">
        <f t="shared" ref="F71:F81" si="16">D71+E71</f>
        <v>13755</v>
      </c>
      <c r="G71" s="129">
        <v>20330</v>
      </c>
      <c r="H71" s="130">
        <v>521</v>
      </c>
      <c r="I71" s="130">
        <f t="shared" ref="I71:I81" si="17">G71+H71</f>
        <v>20851</v>
      </c>
      <c r="J71" s="129">
        <v>29020</v>
      </c>
      <c r="K71" s="130">
        <v>679</v>
      </c>
      <c r="L71" s="144">
        <f t="shared" ref="L71:L82" si="18">J71+K71</f>
        <v>29699</v>
      </c>
      <c r="M71" s="199">
        <f t="shared" ref="M71:M81" si="19">I71-L71</f>
        <v>-8848</v>
      </c>
      <c r="N71" s="121"/>
    </row>
    <row r="72" spans="1:14" ht="12" customHeight="1" x14ac:dyDescent="0.2">
      <c r="C72" s="140" t="s">
        <v>132</v>
      </c>
      <c r="D72" s="197">
        <v>8712</v>
      </c>
      <c r="E72" s="198">
        <v>332</v>
      </c>
      <c r="F72" s="198">
        <f t="shared" si="16"/>
        <v>9044</v>
      </c>
      <c r="G72" s="197">
        <v>12975</v>
      </c>
      <c r="H72" s="198">
        <v>412</v>
      </c>
      <c r="I72" s="198">
        <f t="shared" si="17"/>
        <v>13387</v>
      </c>
      <c r="J72" s="197">
        <v>15817</v>
      </c>
      <c r="K72" s="198">
        <v>304</v>
      </c>
      <c r="L72" s="198">
        <f t="shared" si="18"/>
        <v>16121</v>
      </c>
      <c r="M72" s="200">
        <f t="shared" si="19"/>
        <v>-2734</v>
      </c>
      <c r="N72" s="121"/>
    </row>
    <row r="73" spans="1:14" ht="12" customHeight="1" x14ac:dyDescent="0.2">
      <c r="C73" s="140" t="s">
        <v>145</v>
      </c>
      <c r="D73" s="197">
        <v>10737</v>
      </c>
      <c r="E73" s="198">
        <v>426</v>
      </c>
      <c r="F73" s="198">
        <f t="shared" si="16"/>
        <v>11163</v>
      </c>
      <c r="G73" s="197">
        <v>16037</v>
      </c>
      <c r="H73" s="198">
        <v>506</v>
      </c>
      <c r="I73" s="198">
        <f t="shared" si="17"/>
        <v>16543</v>
      </c>
      <c r="J73" s="197">
        <v>16988</v>
      </c>
      <c r="K73" s="198">
        <v>422</v>
      </c>
      <c r="L73" s="198">
        <f t="shared" si="18"/>
        <v>17410</v>
      </c>
      <c r="M73" s="200">
        <f t="shared" si="19"/>
        <v>-867</v>
      </c>
      <c r="N73" s="121"/>
    </row>
    <row r="74" spans="1:14" ht="12" customHeight="1" x14ac:dyDescent="0.2">
      <c r="C74" s="142" t="s">
        <v>144</v>
      </c>
      <c r="D74" s="198">
        <v>13934</v>
      </c>
      <c r="E74" s="198">
        <v>479</v>
      </c>
      <c r="F74" s="132">
        <f t="shared" si="16"/>
        <v>14413</v>
      </c>
      <c r="G74" s="198">
        <v>18541</v>
      </c>
      <c r="H74" s="198">
        <v>904</v>
      </c>
      <c r="I74" s="132">
        <f t="shared" si="17"/>
        <v>19445</v>
      </c>
      <c r="J74" s="198">
        <v>18085</v>
      </c>
      <c r="K74" s="198">
        <v>1097</v>
      </c>
      <c r="L74" s="132">
        <f t="shared" si="18"/>
        <v>19182</v>
      </c>
      <c r="M74" s="200">
        <f t="shared" si="19"/>
        <v>263</v>
      </c>
      <c r="N74" s="121"/>
    </row>
    <row r="75" spans="1:14" ht="12" customHeight="1" x14ac:dyDescent="0.2">
      <c r="C75" s="142" t="s">
        <v>143</v>
      </c>
      <c r="D75" s="198">
        <v>13117</v>
      </c>
      <c r="E75" s="198">
        <v>448</v>
      </c>
      <c r="F75" s="132">
        <f t="shared" si="16"/>
        <v>13565</v>
      </c>
      <c r="G75" s="198">
        <v>18847</v>
      </c>
      <c r="H75" s="198">
        <v>642</v>
      </c>
      <c r="I75" s="132">
        <f t="shared" si="17"/>
        <v>19489</v>
      </c>
      <c r="J75" s="198">
        <v>18616</v>
      </c>
      <c r="K75" s="198">
        <v>722</v>
      </c>
      <c r="L75" s="132">
        <f t="shared" si="18"/>
        <v>19338</v>
      </c>
      <c r="M75" s="200">
        <f t="shared" si="19"/>
        <v>151</v>
      </c>
      <c r="N75" s="121"/>
    </row>
    <row r="76" spans="1:14" ht="12" customHeight="1" x14ac:dyDescent="0.2">
      <c r="C76" s="140" t="s">
        <v>142</v>
      </c>
      <c r="D76" s="197">
        <v>15511</v>
      </c>
      <c r="E76" s="198">
        <v>681</v>
      </c>
      <c r="F76" s="198">
        <f t="shared" si="16"/>
        <v>16192</v>
      </c>
      <c r="G76" s="197">
        <v>20971</v>
      </c>
      <c r="H76" s="198">
        <v>1080</v>
      </c>
      <c r="I76" s="198">
        <f t="shared" si="17"/>
        <v>22051</v>
      </c>
      <c r="J76" s="197">
        <v>18438</v>
      </c>
      <c r="K76" s="198">
        <v>863</v>
      </c>
      <c r="L76" s="132">
        <f t="shared" si="18"/>
        <v>19301</v>
      </c>
      <c r="M76" s="200">
        <f t="shared" si="19"/>
        <v>2750</v>
      </c>
      <c r="N76" s="121"/>
    </row>
    <row r="77" spans="1:14" ht="12" customHeight="1" x14ac:dyDescent="0.2">
      <c r="C77" s="142" t="s">
        <v>141</v>
      </c>
      <c r="D77" s="198">
        <v>23564</v>
      </c>
      <c r="E77" s="198">
        <v>1083</v>
      </c>
      <c r="F77" s="132">
        <f t="shared" si="16"/>
        <v>24647</v>
      </c>
      <c r="G77" s="198">
        <v>28733</v>
      </c>
      <c r="H77" s="198">
        <v>1517</v>
      </c>
      <c r="I77" s="132">
        <f t="shared" si="17"/>
        <v>30250</v>
      </c>
      <c r="J77" s="197">
        <v>27738</v>
      </c>
      <c r="K77" s="198">
        <v>1182</v>
      </c>
      <c r="L77" s="132">
        <f t="shared" si="18"/>
        <v>28920</v>
      </c>
      <c r="M77" s="200">
        <f t="shared" si="19"/>
        <v>1330</v>
      </c>
      <c r="N77" s="121"/>
    </row>
    <row r="78" spans="1:14" ht="12" customHeight="1" x14ac:dyDescent="0.2">
      <c r="C78" s="142" t="s">
        <v>140</v>
      </c>
      <c r="D78" s="198">
        <v>16767</v>
      </c>
      <c r="E78" s="198">
        <v>722</v>
      </c>
      <c r="F78" s="132">
        <f t="shared" si="16"/>
        <v>17489</v>
      </c>
      <c r="G78" s="198">
        <v>22393</v>
      </c>
      <c r="H78" s="198">
        <v>1132</v>
      </c>
      <c r="I78" s="132">
        <f t="shared" si="17"/>
        <v>23525</v>
      </c>
      <c r="J78" s="198">
        <v>24135</v>
      </c>
      <c r="K78" s="198">
        <v>943</v>
      </c>
      <c r="L78" s="132">
        <f t="shared" si="18"/>
        <v>25078</v>
      </c>
      <c r="M78" s="200">
        <f t="shared" si="19"/>
        <v>-1553</v>
      </c>
      <c r="N78" s="121"/>
    </row>
    <row r="79" spans="1:14" ht="12" customHeight="1" x14ac:dyDescent="0.2">
      <c r="C79" s="142" t="s">
        <v>139</v>
      </c>
      <c r="D79" s="198">
        <v>15602</v>
      </c>
      <c r="E79" s="198">
        <v>610</v>
      </c>
      <c r="F79" s="132">
        <f t="shared" si="16"/>
        <v>16212</v>
      </c>
      <c r="G79" s="198">
        <v>20834</v>
      </c>
      <c r="H79" s="198">
        <v>883</v>
      </c>
      <c r="I79" s="132">
        <f t="shared" si="17"/>
        <v>21717</v>
      </c>
      <c r="J79" s="198">
        <v>20564</v>
      </c>
      <c r="K79" s="198">
        <v>725</v>
      </c>
      <c r="L79" s="132">
        <f t="shared" si="18"/>
        <v>21289</v>
      </c>
      <c r="M79" s="200">
        <f t="shared" si="19"/>
        <v>428</v>
      </c>
      <c r="N79" s="121"/>
    </row>
    <row r="80" spans="1:14" ht="12" customHeight="1" x14ac:dyDescent="0.2">
      <c r="C80" s="142" t="s">
        <v>164</v>
      </c>
      <c r="D80" s="198">
        <v>13945</v>
      </c>
      <c r="E80" s="198">
        <v>599</v>
      </c>
      <c r="F80" s="132">
        <f t="shared" si="16"/>
        <v>14544</v>
      </c>
      <c r="G80" s="198">
        <v>19108</v>
      </c>
      <c r="H80" s="198">
        <v>898</v>
      </c>
      <c r="I80" s="132">
        <f t="shared" si="17"/>
        <v>20006</v>
      </c>
      <c r="J80" s="198">
        <v>21858</v>
      </c>
      <c r="K80" s="198">
        <v>1247</v>
      </c>
      <c r="L80" s="132">
        <f t="shared" si="18"/>
        <v>23105</v>
      </c>
      <c r="M80" s="200">
        <f t="shared" si="19"/>
        <v>-3099</v>
      </c>
      <c r="N80" s="121"/>
    </row>
    <row r="81" spans="3:14" ht="12" customHeight="1" x14ac:dyDescent="0.2">
      <c r="C81" s="142" t="s">
        <v>137</v>
      </c>
      <c r="D81" s="198">
        <v>11274</v>
      </c>
      <c r="E81" s="198">
        <v>633</v>
      </c>
      <c r="F81" s="132">
        <f t="shared" si="16"/>
        <v>11907</v>
      </c>
      <c r="G81" s="198">
        <v>16666</v>
      </c>
      <c r="H81" s="198">
        <v>1198</v>
      </c>
      <c r="I81" s="132">
        <f t="shared" si="17"/>
        <v>17864</v>
      </c>
      <c r="J81" s="198">
        <v>17896</v>
      </c>
      <c r="K81" s="198">
        <v>946</v>
      </c>
      <c r="L81" s="132">
        <f t="shared" si="18"/>
        <v>18842</v>
      </c>
      <c r="M81" s="200">
        <f t="shared" si="19"/>
        <v>-978</v>
      </c>
      <c r="N81" s="121"/>
    </row>
    <row r="82" spans="3:14" ht="12" customHeight="1" x14ac:dyDescent="0.2">
      <c r="C82" s="151" t="s">
        <v>136</v>
      </c>
      <c r="D82" s="209">
        <v>17361</v>
      </c>
      <c r="E82" s="209">
        <v>566</v>
      </c>
      <c r="F82" s="210">
        <f>D82+E82</f>
        <v>17927</v>
      </c>
      <c r="G82" s="209">
        <v>24002</v>
      </c>
      <c r="H82" s="209">
        <v>841</v>
      </c>
      <c r="I82" s="210">
        <f>G82+H82</f>
        <v>24843</v>
      </c>
      <c r="J82" s="209">
        <v>19344</v>
      </c>
      <c r="K82" s="209">
        <v>705</v>
      </c>
      <c r="L82" s="132">
        <f t="shared" si="18"/>
        <v>20049</v>
      </c>
      <c r="M82" s="200">
        <f>I82-L82</f>
        <v>4794</v>
      </c>
      <c r="N82" s="121"/>
    </row>
    <row r="83" spans="3:14" ht="12" customHeight="1" x14ac:dyDescent="0.2">
      <c r="C83" s="223" t="s">
        <v>167</v>
      </c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121"/>
    </row>
    <row r="84" spans="3:14" ht="12" customHeight="1" x14ac:dyDescent="0.2">
      <c r="C84" s="155" t="s">
        <v>133</v>
      </c>
      <c r="D84" s="148">
        <v>10115</v>
      </c>
      <c r="E84" s="148">
        <v>341</v>
      </c>
      <c r="F84" s="149">
        <f>D84+E84</f>
        <v>10456</v>
      </c>
      <c r="G84" s="148">
        <v>17074</v>
      </c>
      <c r="H84" s="148">
        <v>483</v>
      </c>
      <c r="I84" s="149">
        <f>G84+H84</f>
        <v>17557</v>
      </c>
      <c r="J84" s="130">
        <v>23412</v>
      </c>
      <c r="K84" s="148" t="s">
        <v>169</v>
      </c>
      <c r="L84" s="149">
        <f>J84+K84</f>
        <v>23885</v>
      </c>
      <c r="M84" s="199">
        <f>I84-L84</f>
        <v>-6328</v>
      </c>
      <c r="N84" s="121"/>
    </row>
    <row r="85" spans="3:14" ht="12" customHeight="1" x14ac:dyDescent="0.2">
      <c r="C85" s="142" t="s">
        <v>132</v>
      </c>
      <c r="D85" s="17">
        <v>6658</v>
      </c>
      <c r="E85" s="17">
        <v>395</v>
      </c>
      <c r="F85" s="143">
        <f>D85+E85</f>
        <v>7053</v>
      </c>
      <c r="G85" s="17">
        <v>10931</v>
      </c>
      <c r="H85" s="17">
        <v>418</v>
      </c>
      <c r="I85" s="143">
        <f>G85+H85</f>
        <v>11349</v>
      </c>
      <c r="J85" s="198">
        <v>13059</v>
      </c>
      <c r="K85" s="17" t="s">
        <v>177</v>
      </c>
      <c r="L85" s="143">
        <f>J85+K85</f>
        <v>13382</v>
      </c>
      <c r="M85" s="216">
        <f>I85-L85</f>
        <v>-2033</v>
      </c>
      <c r="N85" s="121"/>
    </row>
    <row r="86" spans="3:14" ht="12" customHeight="1" x14ac:dyDescent="0.2">
      <c r="C86" s="211" t="s">
        <v>145</v>
      </c>
      <c r="D86" s="212">
        <v>3712</v>
      </c>
      <c r="E86" s="212">
        <v>452</v>
      </c>
      <c r="F86" s="213">
        <f>D86+E86</f>
        <v>4164</v>
      </c>
      <c r="G86" s="212">
        <v>6543</v>
      </c>
      <c r="H86" s="212">
        <v>514</v>
      </c>
      <c r="I86" s="213">
        <f>G86+H86</f>
        <v>7057</v>
      </c>
      <c r="J86" s="214" t="s">
        <v>163</v>
      </c>
      <c r="K86" s="214" t="s">
        <v>163</v>
      </c>
      <c r="L86" s="215" t="s">
        <v>163</v>
      </c>
      <c r="M86" s="214" t="s">
        <v>163</v>
      </c>
      <c r="N86" s="121"/>
    </row>
    <row r="87" spans="3:14" ht="12" customHeight="1" x14ac:dyDescent="0.2">
      <c r="C87" s="128"/>
      <c r="D87" s="127"/>
      <c r="E87" s="127"/>
      <c r="F87" s="126"/>
      <c r="G87" s="127"/>
      <c r="H87" s="127"/>
      <c r="I87" s="126"/>
      <c r="J87" s="125"/>
      <c r="K87" s="125"/>
      <c r="L87" s="125"/>
      <c r="M87" s="125"/>
      <c r="N87" s="121"/>
    </row>
    <row r="88" spans="3:14" ht="16.149999999999999" customHeight="1" x14ac:dyDescent="0.25">
      <c r="C88" s="97" t="s">
        <v>168</v>
      </c>
      <c r="D88" s="1"/>
      <c r="E88" s="2"/>
      <c r="F88" s="2"/>
      <c r="G88" s="2"/>
      <c r="H88" s="2"/>
      <c r="I88" s="2"/>
      <c r="J88" s="2"/>
      <c r="K88" s="2"/>
      <c r="L88" s="2"/>
      <c r="M88" s="2"/>
      <c r="N88" s="121"/>
    </row>
    <row r="89" spans="3:14" ht="16.149999999999999" customHeight="1" x14ac:dyDescent="0.25">
      <c r="C89" s="100" t="s">
        <v>131</v>
      </c>
      <c r="D89" s="1"/>
      <c r="E89" s="2"/>
      <c r="F89" s="2"/>
      <c r="G89" s="2"/>
      <c r="H89" s="2"/>
      <c r="I89" s="2"/>
      <c r="J89" s="124"/>
      <c r="K89" s="123"/>
      <c r="L89" s="124"/>
      <c r="M89" s="2"/>
    </row>
    <row r="90" spans="3:14" ht="16.149999999999999" customHeight="1" x14ac:dyDescent="0.25">
      <c r="C90" s="100" t="s">
        <v>130</v>
      </c>
      <c r="D90" s="1"/>
      <c r="E90" s="2"/>
      <c r="F90" s="122"/>
      <c r="G90" s="123"/>
      <c r="H90" s="123"/>
      <c r="I90" s="122"/>
      <c r="J90" s="2"/>
      <c r="K90" s="2"/>
      <c r="L90" s="2"/>
      <c r="M90" s="2"/>
    </row>
    <row r="91" spans="3:14" ht="16.149999999999999" customHeight="1" x14ac:dyDescent="0.25">
      <c r="C91" s="98" t="s">
        <v>129</v>
      </c>
      <c r="D91" s="27"/>
      <c r="E91" s="27"/>
      <c r="F91" s="121"/>
      <c r="G91" s="121"/>
      <c r="I91" s="121"/>
    </row>
  </sheetData>
  <mergeCells count="9">
    <mergeCell ref="D3:F3"/>
    <mergeCell ref="G3:I3"/>
    <mergeCell ref="J3:L3"/>
    <mergeCell ref="C83:M83"/>
    <mergeCell ref="C70:M70"/>
    <mergeCell ref="C57:M57"/>
    <mergeCell ref="C44:M44"/>
    <mergeCell ref="C31:M31"/>
    <mergeCell ref="C18:M18"/>
  </mergeCells>
  <pageMargins left="0.19685039370078741" right="0.19685039370078741" top="0.19685039370078741" bottom="0.47244094488188981" header="0.23622047244094491" footer="0.31496062992125984"/>
  <pageSetup scale="95" orientation="portrait" r:id="rId1"/>
  <ignoredErrors>
    <ignoredError sqref="J69:K69 C14:C16 C31 C57 C44 C18 C83" numberStoredAsText="1"/>
    <ignoredError sqref="I12:I14 M13 F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45"/>
  <sheetViews>
    <sheetView zoomScaleNormal="100" zoomScaleSheetLayoutView="100" workbookViewId="0">
      <selection activeCell="T12" sqref="T12"/>
    </sheetView>
  </sheetViews>
  <sheetFormatPr defaultRowHeight="12.75" x14ac:dyDescent="0.2"/>
  <cols>
    <col min="1" max="1" width="0.85546875" customWidth="1"/>
    <col min="2" max="2" width="17.7109375" customWidth="1"/>
    <col min="3" max="17" width="8.5703125" customWidth="1"/>
  </cols>
  <sheetData>
    <row r="1" spans="2:17" ht="18.95" customHeight="1" x14ac:dyDescent="0.3">
      <c r="B1" s="3" t="s">
        <v>178</v>
      </c>
      <c r="C1" s="4"/>
      <c r="D1" s="5"/>
      <c r="E1" s="5"/>
      <c r="F1" s="5"/>
      <c r="G1" s="6"/>
      <c r="H1" s="6"/>
      <c r="I1" s="6"/>
      <c r="J1" s="7"/>
      <c r="K1" s="7"/>
      <c r="L1" s="7"/>
      <c r="M1" s="7"/>
      <c r="N1" s="7"/>
    </row>
    <row r="2" spans="2:17" ht="7.5" customHeight="1" x14ac:dyDescent="0.25">
      <c r="B2" s="8"/>
      <c r="C2" s="8"/>
      <c r="D2" s="9"/>
      <c r="E2" s="9"/>
      <c r="F2" s="9"/>
      <c r="G2" s="10"/>
      <c r="H2" s="10"/>
      <c r="I2" s="10"/>
      <c r="J2" s="10"/>
      <c r="K2" s="10"/>
      <c r="L2" s="10"/>
      <c r="M2" s="10"/>
      <c r="N2" s="10"/>
    </row>
    <row r="3" spans="2:17" s="12" customFormat="1" ht="20.100000000000001" customHeight="1" x14ac:dyDescent="0.2">
      <c r="B3" s="229" t="s">
        <v>6</v>
      </c>
      <c r="C3" s="235" t="s">
        <v>107</v>
      </c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</row>
    <row r="4" spans="2:17" s="12" customFormat="1" ht="20.100000000000001" customHeight="1" x14ac:dyDescent="0.2">
      <c r="B4" s="230"/>
      <c r="C4" s="232" t="s">
        <v>0</v>
      </c>
      <c r="D4" s="233"/>
      <c r="E4" s="233"/>
      <c r="F4" s="233" t="s">
        <v>3</v>
      </c>
      <c r="G4" s="233"/>
      <c r="H4" s="233"/>
      <c r="I4" s="234" t="s">
        <v>122</v>
      </c>
      <c r="J4" s="234"/>
      <c r="K4" s="234"/>
      <c r="L4" s="233" t="s">
        <v>5</v>
      </c>
      <c r="M4" s="233"/>
      <c r="N4" s="233"/>
      <c r="O4" s="231" t="s">
        <v>123</v>
      </c>
      <c r="P4" s="231"/>
      <c r="Q4" s="231"/>
    </row>
    <row r="5" spans="2:17" s="12" customFormat="1" ht="20.100000000000001" customHeight="1" x14ac:dyDescent="0.2">
      <c r="B5" s="230"/>
      <c r="C5" s="63" t="s">
        <v>0</v>
      </c>
      <c r="D5" s="62" t="s">
        <v>7</v>
      </c>
      <c r="E5" s="62" t="s">
        <v>8</v>
      </c>
      <c r="F5" s="62" t="s">
        <v>0</v>
      </c>
      <c r="G5" s="62" t="s">
        <v>7</v>
      </c>
      <c r="H5" s="62" t="s">
        <v>8</v>
      </c>
      <c r="I5" s="62" t="s">
        <v>0</v>
      </c>
      <c r="J5" s="62" t="s">
        <v>7</v>
      </c>
      <c r="K5" s="62" t="s">
        <v>8</v>
      </c>
      <c r="L5" s="62" t="s">
        <v>0</v>
      </c>
      <c r="M5" s="62" t="s">
        <v>7</v>
      </c>
      <c r="N5" s="62" t="s">
        <v>8</v>
      </c>
      <c r="O5" s="67" t="s">
        <v>0</v>
      </c>
      <c r="P5" s="67" t="s">
        <v>7</v>
      </c>
      <c r="Q5" s="67" t="s">
        <v>8</v>
      </c>
    </row>
    <row r="6" spans="2:17" s="12" customFormat="1" ht="21" customHeight="1" x14ac:dyDescent="0.2">
      <c r="B6" s="48" t="s">
        <v>0</v>
      </c>
      <c r="C6" s="64">
        <v>7057</v>
      </c>
      <c r="D6" s="49">
        <v>3885</v>
      </c>
      <c r="E6" s="49">
        <v>3172</v>
      </c>
      <c r="F6" s="49">
        <v>3906</v>
      </c>
      <c r="G6" s="49">
        <v>2185</v>
      </c>
      <c r="H6" s="49">
        <v>1721</v>
      </c>
      <c r="I6" s="49">
        <v>2893</v>
      </c>
      <c r="J6" s="49">
        <v>1547</v>
      </c>
      <c r="K6" s="49">
        <v>1346</v>
      </c>
      <c r="L6" s="49">
        <v>30</v>
      </c>
      <c r="M6" s="49">
        <v>25</v>
      </c>
      <c r="N6" s="49">
        <v>5</v>
      </c>
      <c r="O6" s="49">
        <v>228</v>
      </c>
      <c r="P6" s="49">
        <v>128</v>
      </c>
      <c r="Q6" s="49">
        <v>100</v>
      </c>
    </row>
    <row r="7" spans="2:17" s="12" customFormat="1" ht="21" customHeight="1" x14ac:dyDescent="0.2">
      <c r="B7" s="15" t="s">
        <v>9</v>
      </c>
      <c r="C7" s="65">
        <v>180</v>
      </c>
      <c r="D7" s="12">
        <v>85</v>
      </c>
      <c r="E7" s="12">
        <v>95</v>
      </c>
      <c r="F7" s="12">
        <v>111</v>
      </c>
      <c r="G7" s="12">
        <v>47</v>
      </c>
      <c r="H7" s="12">
        <v>64</v>
      </c>
      <c r="I7" s="12">
        <v>66</v>
      </c>
      <c r="J7" s="12">
        <v>36</v>
      </c>
      <c r="K7" s="12">
        <v>30</v>
      </c>
      <c r="L7" s="12">
        <v>0</v>
      </c>
      <c r="M7" s="12">
        <v>0</v>
      </c>
      <c r="N7" s="12">
        <v>0</v>
      </c>
      <c r="O7" s="12">
        <v>3</v>
      </c>
      <c r="P7" s="12">
        <v>2</v>
      </c>
      <c r="Q7" s="12">
        <v>1</v>
      </c>
    </row>
    <row r="8" spans="2:17" s="12" customFormat="1" ht="21" customHeight="1" x14ac:dyDescent="0.2">
      <c r="B8" s="14" t="s">
        <v>10</v>
      </c>
      <c r="C8" s="65">
        <v>217</v>
      </c>
      <c r="D8" s="12">
        <v>110</v>
      </c>
      <c r="E8" s="12">
        <v>107</v>
      </c>
      <c r="F8" s="12">
        <v>114</v>
      </c>
      <c r="G8" s="12">
        <v>59</v>
      </c>
      <c r="H8" s="12">
        <v>55</v>
      </c>
      <c r="I8" s="12">
        <v>96</v>
      </c>
      <c r="J8" s="12">
        <v>46</v>
      </c>
      <c r="K8" s="12">
        <v>50</v>
      </c>
      <c r="L8" s="12">
        <v>0</v>
      </c>
      <c r="M8" s="12">
        <v>0</v>
      </c>
      <c r="N8" s="12">
        <v>0</v>
      </c>
      <c r="O8" s="12">
        <v>7</v>
      </c>
      <c r="P8" s="12">
        <v>5</v>
      </c>
      <c r="Q8" s="12">
        <v>2</v>
      </c>
    </row>
    <row r="9" spans="2:17" s="12" customFormat="1" ht="21" customHeight="1" x14ac:dyDescent="0.2">
      <c r="B9" s="14" t="s">
        <v>11</v>
      </c>
      <c r="C9" s="65">
        <v>180</v>
      </c>
      <c r="D9" s="12">
        <v>93</v>
      </c>
      <c r="E9" s="12">
        <v>87</v>
      </c>
      <c r="F9" s="12">
        <v>105</v>
      </c>
      <c r="G9" s="12">
        <v>58</v>
      </c>
      <c r="H9" s="12">
        <v>47</v>
      </c>
      <c r="I9" s="12">
        <v>68</v>
      </c>
      <c r="J9" s="12">
        <v>33</v>
      </c>
      <c r="K9" s="12">
        <v>35</v>
      </c>
      <c r="L9" s="12">
        <v>0</v>
      </c>
      <c r="M9" s="12">
        <v>0</v>
      </c>
      <c r="N9" s="12">
        <v>0</v>
      </c>
      <c r="O9" s="12">
        <v>7</v>
      </c>
      <c r="P9" s="12">
        <v>2</v>
      </c>
      <c r="Q9" s="12">
        <v>5</v>
      </c>
    </row>
    <row r="10" spans="2:17" s="12" customFormat="1" ht="21" customHeight="1" x14ac:dyDescent="0.2">
      <c r="B10" s="15" t="s">
        <v>12</v>
      </c>
      <c r="C10" s="65">
        <v>198</v>
      </c>
      <c r="D10" s="12">
        <v>106</v>
      </c>
      <c r="E10" s="12">
        <v>92</v>
      </c>
      <c r="F10" s="12">
        <v>102</v>
      </c>
      <c r="G10" s="12">
        <v>55</v>
      </c>
      <c r="H10" s="12">
        <v>47</v>
      </c>
      <c r="I10" s="12">
        <v>92</v>
      </c>
      <c r="J10" s="12">
        <v>49</v>
      </c>
      <c r="K10" s="12">
        <v>43</v>
      </c>
      <c r="L10" s="12">
        <v>1</v>
      </c>
      <c r="M10" s="12">
        <v>0</v>
      </c>
      <c r="N10" s="12">
        <v>1</v>
      </c>
      <c r="O10" s="12">
        <v>3</v>
      </c>
      <c r="P10" s="12">
        <v>2</v>
      </c>
      <c r="Q10" s="12">
        <v>1</v>
      </c>
    </row>
    <row r="11" spans="2:17" s="12" customFormat="1" ht="21" customHeight="1" x14ac:dyDescent="0.2">
      <c r="B11" s="15" t="s">
        <v>13</v>
      </c>
      <c r="C11" s="65">
        <v>621</v>
      </c>
      <c r="D11" s="12">
        <v>339</v>
      </c>
      <c r="E11" s="12">
        <v>282</v>
      </c>
      <c r="F11" s="12">
        <v>289</v>
      </c>
      <c r="G11" s="12">
        <v>150</v>
      </c>
      <c r="H11" s="12">
        <v>139</v>
      </c>
      <c r="I11" s="12">
        <v>299</v>
      </c>
      <c r="J11" s="12">
        <v>172</v>
      </c>
      <c r="K11" s="12">
        <v>127</v>
      </c>
      <c r="L11" s="12">
        <v>6</v>
      </c>
      <c r="M11" s="12">
        <v>5</v>
      </c>
      <c r="N11" s="12">
        <v>1</v>
      </c>
      <c r="O11" s="12">
        <v>27</v>
      </c>
      <c r="P11" s="12">
        <v>12</v>
      </c>
      <c r="Q11" s="12">
        <v>15</v>
      </c>
    </row>
    <row r="12" spans="2:17" s="12" customFormat="1" ht="21" customHeight="1" x14ac:dyDescent="0.2">
      <c r="B12" s="15" t="s">
        <v>14</v>
      </c>
      <c r="C12" s="65">
        <v>659</v>
      </c>
      <c r="D12" s="12">
        <v>365</v>
      </c>
      <c r="E12" s="12">
        <v>294</v>
      </c>
      <c r="F12" s="12">
        <v>366</v>
      </c>
      <c r="G12" s="12">
        <v>210</v>
      </c>
      <c r="H12" s="12">
        <v>156</v>
      </c>
      <c r="I12" s="12">
        <v>279</v>
      </c>
      <c r="J12" s="12">
        <v>147</v>
      </c>
      <c r="K12" s="12">
        <v>132</v>
      </c>
      <c r="L12" s="12">
        <v>5</v>
      </c>
      <c r="M12" s="12">
        <v>5</v>
      </c>
      <c r="N12" s="12">
        <v>0</v>
      </c>
      <c r="O12" s="12">
        <v>9</v>
      </c>
      <c r="P12" s="12">
        <v>3</v>
      </c>
      <c r="Q12" s="12">
        <v>6</v>
      </c>
    </row>
    <row r="13" spans="2:17" s="12" customFormat="1" ht="21" customHeight="1" x14ac:dyDescent="0.2">
      <c r="B13" s="15" t="s">
        <v>15</v>
      </c>
      <c r="C13" s="65">
        <v>677</v>
      </c>
      <c r="D13" s="12">
        <v>412</v>
      </c>
      <c r="E13" s="12">
        <v>265</v>
      </c>
      <c r="F13" s="12">
        <v>444</v>
      </c>
      <c r="G13" s="12">
        <v>277</v>
      </c>
      <c r="H13" s="12">
        <v>167</v>
      </c>
      <c r="I13" s="12">
        <v>209</v>
      </c>
      <c r="J13" s="12">
        <v>114</v>
      </c>
      <c r="K13" s="12">
        <v>95</v>
      </c>
      <c r="L13" s="12">
        <v>7</v>
      </c>
      <c r="M13" s="12">
        <v>7</v>
      </c>
      <c r="N13" s="12">
        <v>0</v>
      </c>
      <c r="O13" s="12">
        <v>17</v>
      </c>
      <c r="P13" s="12">
        <v>14</v>
      </c>
      <c r="Q13" s="12">
        <v>3</v>
      </c>
    </row>
    <row r="14" spans="2:17" s="12" customFormat="1" ht="21" customHeight="1" x14ac:dyDescent="0.2">
      <c r="B14" s="15" t="s">
        <v>16</v>
      </c>
      <c r="C14" s="65">
        <v>547</v>
      </c>
      <c r="D14" s="12">
        <v>328</v>
      </c>
      <c r="E14" s="12">
        <v>219</v>
      </c>
      <c r="F14" s="12">
        <v>330</v>
      </c>
      <c r="G14" s="12">
        <v>202</v>
      </c>
      <c r="H14" s="12">
        <v>128</v>
      </c>
      <c r="I14" s="12">
        <v>198</v>
      </c>
      <c r="J14" s="12">
        <v>114</v>
      </c>
      <c r="K14" s="12">
        <v>84</v>
      </c>
      <c r="L14" s="12">
        <v>3</v>
      </c>
      <c r="M14" s="12">
        <v>2</v>
      </c>
      <c r="N14" s="12">
        <v>1</v>
      </c>
      <c r="O14" s="12">
        <v>16</v>
      </c>
      <c r="P14" s="12">
        <v>10</v>
      </c>
      <c r="Q14" s="12">
        <v>6</v>
      </c>
    </row>
    <row r="15" spans="2:17" s="12" customFormat="1" ht="21" customHeight="1" x14ac:dyDescent="0.2">
      <c r="B15" s="15" t="s">
        <v>17</v>
      </c>
      <c r="C15" s="65">
        <v>567</v>
      </c>
      <c r="D15" s="12">
        <v>336</v>
      </c>
      <c r="E15" s="12">
        <v>231</v>
      </c>
      <c r="F15" s="12">
        <v>337</v>
      </c>
      <c r="G15" s="12">
        <v>204</v>
      </c>
      <c r="H15" s="12">
        <v>133</v>
      </c>
      <c r="I15" s="12">
        <v>204</v>
      </c>
      <c r="J15" s="12">
        <v>116</v>
      </c>
      <c r="K15" s="12">
        <v>88</v>
      </c>
      <c r="L15" s="12">
        <v>0</v>
      </c>
      <c r="M15" s="12">
        <v>0</v>
      </c>
      <c r="N15" s="12">
        <v>0</v>
      </c>
      <c r="O15" s="12">
        <v>26</v>
      </c>
      <c r="P15" s="12">
        <v>16</v>
      </c>
      <c r="Q15" s="12">
        <v>10</v>
      </c>
    </row>
    <row r="16" spans="2:17" s="12" customFormat="1" ht="21" customHeight="1" x14ac:dyDescent="0.2">
      <c r="B16" s="15" t="s">
        <v>18</v>
      </c>
      <c r="C16" s="65">
        <v>588</v>
      </c>
      <c r="D16" s="12">
        <v>325</v>
      </c>
      <c r="E16" s="12">
        <v>263</v>
      </c>
      <c r="F16" s="12">
        <v>341</v>
      </c>
      <c r="G16" s="12">
        <v>188</v>
      </c>
      <c r="H16" s="12">
        <v>153</v>
      </c>
      <c r="I16" s="12">
        <v>225</v>
      </c>
      <c r="J16" s="12">
        <v>123</v>
      </c>
      <c r="K16" s="12">
        <v>102</v>
      </c>
      <c r="L16" s="12">
        <v>2</v>
      </c>
      <c r="M16" s="12">
        <v>1</v>
      </c>
      <c r="N16" s="12">
        <v>1</v>
      </c>
      <c r="O16" s="12">
        <v>20</v>
      </c>
      <c r="P16" s="12">
        <v>13</v>
      </c>
      <c r="Q16" s="12">
        <v>7</v>
      </c>
    </row>
    <row r="17" spans="2:18" s="12" customFormat="1" ht="21" customHeight="1" x14ac:dyDescent="0.2">
      <c r="B17" s="15" t="s">
        <v>19</v>
      </c>
      <c r="C17" s="65">
        <v>681</v>
      </c>
      <c r="D17" s="12">
        <v>366</v>
      </c>
      <c r="E17" s="12">
        <v>315</v>
      </c>
      <c r="F17" s="12">
        <v>392</v>
      </c>
      <c r="G17" s="12">
        <v>206</v>
      </c>
      <c r="H17" s="12">
        <v>186</v>
      </c>
      <c r="I17" s="12">
        <v>267</v>
      </c>
      <c r="J17" s="12">
        <v>150</v>
      </c>
      <c r="K17" s="12">
        <v>117</v>
      </c>
      <c r="L17" s="12">
        <v>2</v>
      </c>
      <c r="M17" s="12">
        <v>1</v>
      </c>
      <c r="N17" s="12">
        <v>1</v>
      </c>
      <c r="O17" s="12">
        <v>20</v>
      </c>
      <c r="P17" s="12">
        <v>9</v>
      </c>
      <c r="Q17" s="12">
        <v>11</v>
      </c>
    </row>
    <row r="18" spans="2:18" s="12" customFormat="1" ht="21" customHeight="1" x14ac:dyDescent="0.2">
      <c r="B18" s="15" t="s">
        <v>20</v>
      </c>
      <c r="C18" s="65">
        <v>605</v>
      </c>
      <c r="D18" s="12">
        <v>321</v>
      </c>
      <c r="E18" s="12">
        <v>284</v>
      </c>
      <c r="F18" s="12">
        <v>336</v>
      </c>
      <c r="G18" s="12">
        <v>182</v>
      </c>
      <c r="H18" s="12">
        <v>154</v>
      </c>
      <c r="I18" s="12">
        <v>252</v>
      </c>
      <c r="J18" s="12">
        <v>131</v>
      </c>
      <c r="K18" s="12">
        <v>121</v>
      </c>
      <c r="L18" s="12">
        <v>1</v>
      </c>
      <c r="M18" s="12">
        <v>1</v>
      </c>
      <c r="N18" s="12">
        <v>0</v>
      </c>
      <c r="O18" s="12">
        <v>16</v>
      </c>
      <c r="P18" s="12">
        <v>7</v>
      </c>
      <c r="Q18" s="12">
        <v>9</v>
      </c>
    </row>
    <row r="19" spans="2:18" s="12" customFormat="1" ht="21" customHeight="1" x14ac:dyDescent="0.2">
      <c r="B19" s="15" t="s">
        <v>21</v>
      </c>
      <c r="C19" s="65">
        <v>570</v>
      </c>
      <c r="D19" s="12">
        <v>310</v>
      </c>
      <c r="E19" s="12">
        <v>260</v>
      </c>
      <c r="F19" s="12">
        <v>272</v>
      </c>
      <c r="G19" s="12">
        <v>152</v>
      </c>
      <c r="H19" s="12">
        <v>120</v>
      </c>
      <c r="I19" s="12">
        <v>272</v>
      </c>
      <c r="J19" s="12">
        <v>141</v>
      </c>
      <c r="K19" s="12">
        <v>131</v>
      </c>
      <c r="L19" s="12">
        <v>2</v>
      </c>
      <c r="M19" s="12">
        <v>2</v>
      </c>
      <c r="N19" s="12">
        <v>0</v>
      </c>
      <c r="O19" s="12">
        <v>24</v>
      </c>
      <c r="P19" s="12">
        <v>15</v>
      </c>
      <c r="Q19" s="12">
        <v>9</v>
      </c>
    </row>
    <row r="20" spans="2:18" s="12" customFormat="1" ht="21" customHeight="1" x14ac:dyDescent="0.2">
      <c r="B20" s="15" t="s">
        <v>22</v>
      </c>
      <c r="C20" s="65">
        <v>350</v>
      </c>
      <c r="D20" s="12">
        <v>187</v>
      </c>
      <c r="E20" s="12">
        <v>163</v>
      </c>
      <c r="F20" s="12">
        <v>181</v>
      </c>
      <c r="G20" s="12">
        <v>100</v>
      </c>
      <c r="H20" s="12">
        <v>81</v>
      </c>
      <c r="I20" s="12">
        <v>155</v>
      </c>
      <c r="J20" s="12">
        <v>81</v>
      </c>
      <c r="K20" s="12">
        <v>74</v>
      </c>
      <c r="L20" s="12">
        <v>0</v>
      </c>
      <c r="M20" s="12">
        <v>0</v>
      </c>
      <c r="N20" s="12">
        <v>0</v>
      </c>
      <c r="O20" s="12">
        <v>14</v>
      </c>
      <c r="P20" s="12">
        <v>6</v>
      </c>
      <c r="Q20" s="12">
        <v>8</v>
      </c>
      <c r="R20" s="108"/>
    </row>
    <row r="21" spans="2:18" s="12" customFormat="1" ht="21" customHeight="1" x14ac:dyDescent="0.2">
      <c r="B21" s="15" t="s">
        <v>23</v>
      </c>
      <c r="C21" s="65">
        <v>222</v>
      </c>
      <c r="D21" s="12">
        <v>113</v>
      </c>
      <c r="E21" s="12">
        <v>109</v>
      </c>
      <c r="F21" s="12">
        <v>106</v>
      </c>
      <c r="G21" s="12">
        <v>58</v>
      </c>
      <c r="H21" s="12">
        <v>48</v>
      </c>
      <c r="I21" s="12">
        <v>110</v>
      </c>
      <c r="J21" s="12">
        <v>51</v>
      </c>
      <c r="K21" s="12">
        <v>59</v>
      </c>
      <c r="L21" s="12">
        <v>1</v>
      </c>
      <c r="M21" s="12">
        <v>1</v>
      </c>
      <c r="N21" s="12">
        <v>0</v>
      </c>
      <c r="O21" s="12">
        <v>5</v>
      </c>
      <c r="P21" s="12">
        <v>3</v>
      </c>
      <c r="Q21" s="12">
        <v>2</v>
      </c>
    </row>
    <row r="22" spans="2:18" s="12" customFormat="1" ht="21" customHeight="1" x14ac:dyDescent="0.2">
      <c r="B22" s="15" t="s">
        <v>24</v>
      </c>
      <c r="C22" s="65">
        <v>195</v>
      </c>
      <c r="D22" s="12">
        <v>89</v>
      </c>
      <c r="E22" s="12">
        <v>106</v>
      </c>
      <c r="F22" s="12">
        <v>80</v>
      </c>
      <c r="G22" s="12">
        <v>37</v>
      </c>
      <c r="H22" s="12">
        <v>43</v>
      </c>
      <c r="I22" s="12">
        <v>101</v>
      </c>
      <c r="J22" s="12">
        <v>43</v>
      </c>
      <c r="K22" s="12">
        <v>58</v>
      </c>
      <c r="L22" s="12">
        <v>0</v>
      </c>
      <c r="M22" s="12">
        <v>0</v>
      </c>
      <c r="N22" s="12">
        <v>0</v>
      </c>
      <c r="O22" s="12">
        <v>14</v>
      </c>
      <c r="P22" s="12">
        <v>9</v>
      </c>
      <c r="Q22" s="12">
        <v>5</v>
      </c>
    </row>
    <row r="23" spans="2:18" s="12" customFormat="1" ht="21" customHeight="1" x14ac:dyDescent="0.2">
      <c r="B23" s="18" t="s">
        <v>104</v>
      </c>
      <c r="C23" s="66">
        <f>D23+E23</f>
        <v>100</v>
      </c>
      <c r="D23" s="51">
        <f>D6/C6%</f>
        <v>55.051721694771153</v>
      </c>
      <c r="E23" s="51">
        <f>E6/C6%</f>
        <v>44.948278305228854</v>
      </c>
      <c r="F23" s="51">
        <f>F6/C6%</f>
        <v>55.349298568796947</v>
      </c>
      <c r="G23" s="51">
        <f>G6/C6%</f>
        <v>30.962165226016722</v>
      </c>
      <c r="H23" s="51">
        <f>H6/C6%</f>
        <v>24.387133342780221</v>
      </c>
      <c r="I23" s="51">
        <f>I6/C6%</f>
        <v>40.994756978886215</v>
      </c>
      <c r="J23" s="51">
        <f>J6/C6%</f>
        <v>21.921496386566531</v>
      </c>
      <c r="K23" s="51">
        <f>K6/C6%</f>
        <v>19.073260592319684</v>
      </c>
      <c r="L23" s="51">
        <f>L6/C6%</f>
        <v>0.42510982003684289</v>
      </c>
      <c r="M23" s="51">
        <f>M6/C6%</f>
        <v>0.35425818336403575</v>
      </c>
      <c r="N23" s="51">
        <f>N6/C6%</f>
        <v>7.0851636672807153E-2</v>
      </c>
      <c r="O23" s="51">
        <f>O6/C6%</f>
        <v>3.2308346322800059</v>
      </c>
      <c r="P23" s="51">
        <f>P6/C6%</f>
        <v>1.8138018988238631</v>
      </c>
      <c r="Q23" s="51">
        <f>Q6/C6%</f>
        <v>1.417032733456143</v>
      </c>
    </row>
    <row r="24" spans="2:18" ht="6.75" customHeight="1" x14ac:dyDescent="0.2"/>
    <row r="25" spans="2:18" ht="15.95" customHeight="1" x14ac:dyDescent="0.25">
      <c r="B25" s="97" t="s">
        <v>170</v>
      </c>
      <c r="C25" s="1"/>
      <c r="D25" s="2"/>
      <c r="E25" s="2"/>
      <c r="F25" s="2"/>
      <c r="G25" s="2"/>
      <c r="H25" s="2"/>
      <c r="I25" s="2"/>
      <c r="J25" s="2"/>
      <c r="K25" s="2"/>
      <c r="L25" s="11"/>
      <c r="M25" s="11"/>
      <c r="N25" s="11"/>
    </row>
    <row r="26" spans="2:18" ht="15.95" customHeight="1" x14ac:dyDescent="0.25">
      <c r="B26" s="97" t="s">
        <v>109</v>
      </c>
      <c r="C26" s="1"/>
      <c r="D26" s="2"/>
    </row>
    <row r="27" spans="2:18" ht="15.95" customHeight="1" x14ac:dyDescent="0.2">
      <c r="B27" s="103" t="s">
        <v>93</v>
      </c>
    </row>
    <row r="30" spans="2:18" ht="15" x14ac:dyDescent="0.25">
      <c r="C30" s="46"/>
      <c r="D30" s="46"/>
      <c r="E30" s="41"/>
      <c r="F30" s="41"/>
      <c r="H30" s="42"/>
      <c r="I30" s="42"/>
      <c r="K30" s="43"/>
      <c r="L30" s="43"/>
      <c r="N30" s="44"/>
      <c r="O30" s="44"/>
      <c r="Q30" s="45"/>
    </row>
    <row r="31" spans="2:18" ht="15" x14ac:dyDescent="0.25">
      <c r="C31" s="46"/>
      <c r="D31" s="46"/>
      <c r="E31" s="41"/>
      <c r="F31" s="41"/>
      <c r="H31" s="42"/>
      <c r="I31" s="42"/>
      <c r="K31" s="43"/>
      <c r="L31" s="43"/>
      <c r="N31" s="44"/>
      <c r="O31" s="44"/>
      <c r="Q31" s="45"/>
    </row>
    <row r="32" spans="2:18" ht="15" x14ac:dyDescent="0.25">
      <c r="C32" s="46"/>
      <c r="D32" s="46"/>
      <c r="E32" s="41"/>
      <c r="F32" s="41"/>
      <c r="H32" s="42"/>
      <c r="I32" s="42"/>
      <c r="K32" s="43"/>
      <c r="L32" s="43"/>
      <c r="N32" s="44"/>
      <c r="O32" s="44"/>
      <c r="Q32" s="45"/>
    </row>
    <row r="33" spans="3:17" ht="15" x14ac:dyDescent="0.25">
      <c r="C33" s="46"/>
      <c r="D33" s="46"/>
      <c r="E33" s="41"/>
      <c r="F33" s="41"/>
      <c r="H33" s="42"/>
      <c r="I33" s="42"/>
      <c r="K33" s="43"/>
      <c r="L33" s="43"/>
      <c r="N33" s="44"/>
      <c r="O33" s="44"/>
      <c r="Q33" s="45"/>
    </row>
    <row r="34" spans="3:17" ht="15" x14ac:dyDescent="0.25">
      <c r="C34" s="46"/>
      <c r="D34" s="46"/>
      <c r="E34" s="41"/>
      <c r="F34" s="41"/>
      <c r="H34" s="42"/>
      <c r="I34" s="42"/>
      <c r="K34" s="43"/>
      <c r="L34" s="43"/>
      <c r="N34" s="44"/>
      <c r="O34" s="44"/>
      <c r="Q34" s="45"/>
    </row>
    <row r="35" spans="3:17" ht="15" x14ac:dyDescent="0.25">
      <c r="C35" s="46"/>
      <c r="D35" s="46"/>
      <c r="E35" s="41"/>
      <c r="F35" s="41"/>
      <c r="H35" s="42"/>
      <c r="I35" s="42"/>
      <c r="K35" s="43"/>
      <c r="L35" s="43"/>
      <c r="N35" s="44"/>
      <c r="O35" s="44"/>
      <c r="Q35" s="45"/>
    </row>
    <row r="36" spans="3:17" ht="15" x14ac:dyDescent="0.25">
      <c r="C36" s="46"/>
      <c r="D36" s="46"/>
      <c r="E36" s="41"/>
      <c r="F36" s="41"/>
      <c r="H36" s="42"/>
      <c r="I36" s="42"/>
      <c r="K36" s="43"/>
      <c r="L36" s="43"/>
      <c r="N36" s="44"/>
      <c r="O36" s="44"/>
      <c r="Q36" s="45"/>
    </row>
    <row r="37" spans="3:17" ht="15" x14ac:dyDescent="0.25">
      <c r="C37" s="46"/>
      <c r="D37" s="46"/>
      <c r="E37" s="41"/>
      <c r="F37" s="41"/>
      <c r="H37" s="42"/>
      <c r="I37" s="42"/>
      <c r="K37" s="43"/>
      <c r="L37" s="43"/>
      <c r="N37" s="44"/>
      <c r="O37" s="44"/>
      <c r="Q37" s="45"/>
    </row>
    <row r="38" spans="3:17" ht="15" x14ac:dyDescent="0.25">
      <c r="C38" s="46"/>
      <c r="D38" s="46"/>
      <c r="E38" s="41"/>
      <c r="F38" s="41"/>
      <c r="H38" s="42"/>
      <c r="I38" s="42"/>
      <c r="K38" s="43"/>
      <c r="L38" s="43"/>
      <c r="N38" s="44"/>
      <c r="O38" s="44"/>
      <c r="Q38" s="45"/>
    </row>
    <row r="39" spans="3:17" ht="15" x14ac:dyDescent="0.25">
      <c r="C39" s="46"/>
      <c r="D39" s="46"/>
      <c r="E39" s="41"/>
      <c r="F39" s="41"/>
      <c r="H39" s="42"/>
      <c r="I39" s="42"/>
      <c r="K39" s="43"/>
      <c r="L39" s="43"/>
      <c r="N39" s="44"/>
      <c r="O39" s="44"/>
      <c r="Q39" s="45"/>
    </row>
    <row r="40" spans="3:17" ht="15" x14ac:dyDescent="0.25">
      <c r="C40" s="46"/>
      <c r="D40" s="46"/>
      <c r="E40" s="41"/>
      <c r="F40" s="41"/>
      <c r="H40" s="42"/>
      <c r="I40" s="42"/>
      <c r="K40" s="43"/>
      <c r="L40" s="43"/>
      <c r="N40" s="44"/>
      <c r="O40" s="44"/>
      <c r="Q40" s="45"/>
    </row>
    <row r="41" spans="3:17" ht="15" x14ac:dyDescent="0.25">
      <c r="C41" s="46"/>
      <c r="D41" s="46"/>
      <c r="E41" s="41"/>
      <c r="F41" s="41"/>
      <c r="H41" s="42"/>
      <c r="I41" s="42"/>
      <c r="K41" s="43"/>
      <c r="L41" s="43"/>
      <c r="N41" s="44"/>
      <c r="O41" s="44"/>
      <c r="Q41" s="45"/>
    </row>
    <row r="42" spans="3:17" ht="15" x14ac:dyDescent="0.25">
      <c r="C42" s="46"/>
      <c r="D42" s="46"/>
      <c r="E42" s="41"/>
      <c r="F42" s="41"/>
      <c r="H42" s="42"/>
      <c r="I42" s="42"/>
      <c r="K42" s="43"/>
      <c r="L42" s="43"/>
      <c r="N42" s="44"/>
      <c r="O42" s="44"/>
      <c r="Q42" s="45"/>
    </row>
    <row r="43" spans="3:17" ht="15" x14ac:dyDescent="0.25">
      <c r="C43" s="46"/>
      <c r="D43" s="46"/>
      <c r="E43" s="41"/>
      <c r="F43" s="41"/>
      <c r="H43" s="42"/>
      <c r="I43" s="42"/>
      <c r="K43" s="43"/>
      <c r="L43" s="43"/>
      <c r="N43" s="44"/>
      <c r="O43" s="44"/>
      <c r="Q43" s="45"/>
    </row>
    <row r="44" spans="3:17" ht="15" x14ac:dyDescent="0.25">
      <c r="C44" s="46"/>
      <c r="D44" s="46"/>
      <c r="E44" s="41"/>
      <c r="F44" s="41"/>
      <c r="H44" s="42"/>
      <c r="I44" s="42"/>
      <c r="K44" s="43"/>
      <c r="L44" s="43"/>
      <c r="N44" s="44"/>
      <c r="O44" s="44"/>
      <c r="Q44" s="45"/>
    </row>
    <row r="45" spans="3:17" ht="15" x14ac:dyDescent="0.25">
      <c r="C45" s="46"/>
      <c r="D45" s="46"/>
      <c r="E45" s="41"/>
      <c r="F45" s="41"/>
      <c r="H45" s="42"/>
      <c r="I45" s="42"/>
      <c r="K45" s="43"/>
      <c r="L45" s="43"/>
      <c r="N45" s="44"/>
      <c r="O45" s="44"/>
      <c r="Q45" s="45"/>
    </row>
  </sheetData>
  <sheetProtection selectLockedCells="1" selectUnlockedCells="1"/>
  <mergeCells count="7">
    <mergeCell ref="B3:B5"/>
    <mergeCell ref="O4:Q4"/>
    <mergeCell ref="C4:E4"/>
    <mergeCell ref="F4:H4"/>
    <mergeCell ref="I4:K4"/>
    <mergeCell ref="L4:N4"/>
    <mergeCell ref="C3:Q3"/>
  </mergeCells>
  <phoneticPr fontId="16" type="noConversion"/>
  <pageMargins left="0.15" right="0.15" top="0.43307086614173201" bottom="0.43307086614173201" header="0.31496062992126" footer="0.31496062992126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59"/>
  <sheetViews>
    <sheetView zoomScaleNormal="100" zoomScaleSheetLayoutView="100" workbookViewId="0">
      <selection activeCell="J14" sqref="J14"/>
    </sheetView>
  </sheetViews>
  <sheetFormatPr defaultColWidth="8.85546875" defaultRowHeight="12.75" x14ac:dyDescent="0.2"/>
  <cols>
    <col min="1" max="1" width="1.7109375" style="13" customWidth="1"/>
    <col min="2" max="2" width="29.5703125" style="13" customWidth="1"/>
    <col min="3" max="5" width="15.7109375" style="13" customWidth="1"/>
    <col min="6" max="6" width="21.28515625" style="13" customWidth="1"/>
    <col min="7" max="16384" width="8.85546875" style="13"/>
  </cols>
  <sheetData>
    <row r="1" spans="2:7" ht="18.95" customHeight="1" x14ac:dyDescent="0.3">
      <c r="B1" s="19" t="s">
        <v>179</v>
      </c>
      <c r="C1" s="20"/>
      <c r="D1" s="20"/>
      <c r="E1" s="20"/>
      <c r="F1" s="20"/>
    </row>
    <row r="2" spans="2:7" ht="4.9000000000000004" customHeight="1" x14ac:dyDescent="0.2">
      <c r="B2" s="21"/>
      <c r="C2" s="21"/>
      <c r="D2" s="21"/>
      <c r="E2" s="21"/>
      <c r="F2" s="21"/>
    </row>
    <row r="3" spans="2:7" ht="20.100000000000001" customHeight="1" x14ac:dyDescent="0.2">
      <c r="B3" s="240" t="s">
        <v>162</v>
      </c>
      <c r="C3" s="232" t="s">
        <v>25</v>
      </c>
      <c r="D3" s="233"/>
      <c r="E3" s="233"/>
      <c r="F3" s="236" t="s">
        <v>110</v>
      </c>
    </row>
    <row r="4" spans="2:7" ht="20.100000000000001" customHeight="1" x14ac:dyDescent="0.2">
      <c r="B4" s="241"/>
      <c r="C4" s="77" t="s">
        <v>1</v>
      </c>
      <c r="D4" s="78" t="s">
        <v>2</v>
      </c>
      <c r="E4" s="78" t="s">
        <v>0</v>
      </c>
      <c r="F4" s="237"/>
    </row>
    <row r="5" spans="2:7" ht="18" customHeight="1" x14ac:dyDescent="0.2">
      <c r="B5" s="52" t="s">
        <v>26</v>
      </c>
      <c r="C5" s="73">
        <f>SUM(C6:C11)</f>
        <v>3055</v>
      </c>
      <c r="D5" s="47">
        <f>SUM(D6:D11)</f>
        <v>155</v>
      </c>
      <c r="E5" s="47">
        <f>C5+D5</f>
        <v>3210</v>
      </c>
      <c r="F5" s="50">
        <f>ROUND(E5/E32%,2)</f>
        <v>77.09</v>
      </c>
    </row>
    <row r="6" spans="2:7" ht="15" customHeight="1" x14ac:dyDescent="0.25">
      <c r="B6" s="16" t="s">
        <v>27</v>
      </c>
      <c r="C6" s="39">
        <v>232</v>
      </c>
      <c r="D6" s="17">
        <v>2</v>
      </c>
      <c r="E6" s="17">
        <f t="shared" ref="E6:E11" si="0">C6+D6</f>
        <v>234</v>
      </c>
      <c r="F6" s="53">
        <f>E6/E32*100</f>
        <v>5.6195965417867439</v>
      </c>
      <c r="G6" s="33"/>
    </row>
    <row r="7" spans="2:7" ht="15" customHeight="1" x14ac:dyDescent="0.25">
      <c r="B7" s="16" t="s">
        <v>28</v>
      </c>
      <c r="C7" s="39">
        <v>121</v>
      </c>
      <c r="D7" s="17">
        <v>46</v>
      </c>
      <c r="E7" s="17">
        <f t="shared" si="0"/>
        <v>167</v>
      </c>
      <c r="F7" s="53">
        <f>E7/E32*100</f>
        <v>4.0105667627281463</v>
      </c>
    </row>
    <row r="8" spans="2:7" ht="15" customHeight="1" x14ac:dyDescent="0.25">
      <c r="B8" s="16" t="s">
        <v>29</v>
      </c>
      <c r="C8" s="39">
        <v>0</v>
      </c>
      <c r="D8" s="17">
        <v>0</v>
      </c>
      <c r="E8" s="17">
        <f t="shared" si="0"/>
        <v>0</v>
      </c>
      <c r="F8" s="111">
        <f>E8/$E$32*100</f>
        <v>0</v>
      </c>
    </row>
    <row r="9" spans="2:7" ht="15" customHeight="1" x14ac:dyDescent="0.25">
      <c r="B9" s="16" t="s">
        <v>30</v>
      </c>
      <c r="C9" s="39">
        <v>128</v>
      </c>
      <c r="D9" s="17">
        <v>11</v>
      </c>
      <c r="E9" s="17">
        <f t="shared" si="0"/>
        <v>139</v>
      </c>
      <c r="F9" s="53">
        <f>E9/$E$32*100</f>
        <v>3.3381364073006723</v>
      </c>
    </row>
    <row r="10" spans="2:7" ht="15" customHeight="1" x14ac:dyDescent="0.25">
      <c r="B10" s="16" t="s">
        <v>31</v>
      </c>
      <c r="C10" s="39">
        <v>1587</v>
      </c>
      <c r="D10" s="17">
        <v>88</v>
      </c>
      <c r="E10" s="17">
        <f t="shared" si="0"/>
        <v>1675</v>
      </c>
      <c r="F10" s="53">
        <f>E10/$E$32*100</f>
        <v>40.225744476464939</v>
      </c>
    </row>
    <row r="11" spans="2:7" ht="15" customHeight="1" x14ac:dyDescent="0.25">
      <c r="B11" s="16" t="s">
        <v>32</v>
      </c>
      <c r="C11" s="39">
        <v>987</v>
      </c>
      <c r="D11" s="17">
        <v>8</v>
      </c>
      <c r="E11" s="17">
        <f t="shared" si="0"/>
        <v>995</v>
      </c>
      <c r="F11" s="53">
        <f>E11/E32*100</f>
        <v>23.895292987512008</v>
      </c>
    </row>
    <row r="12" spans="2:7" ht="13.5" x14ac:dyDescent="0.25">
      <c r="B12" s="25"/>
      <c r="C12" s="39"/>
      <c r="D12" s="17"/>
      <c r="E12" s="17"/>
      <c r="F12" s="54"/>
    </row>
    <row r="13" spans="2:7" ht="18" customHeight="1" x14ac:dyDescent="0.2">
      <c r="B13" s="52" t="s">
        <v>33</v>
      </c>
      <c r="C13" s="73">
        <f>SUM(C14:C18)</f>
        <v>119</v>
      </c>
      <c r="D13" s="47">
        <f>SUM(D14:D18)</f>
        <v>3</v>
      </c>
      <c r="E13" s="47">
        <f>SUM(C13+D13)</f>
        <v>122</v>
      </c>
      <c r="F13" s="50">
        <f>E13/E32%</f>
        <v>2.9298751200768494</v>
      </c>
    </row>
    <row r="14" spans="2:7" ht="15" customHeight="1" x14ac:dyDescent="0.25">
      <c r="B14" s="25" t="s">
        <v>34</v>
      </c>
      <c r="C14" s="106">
        <v>25</v>
      </c>
      <c r="D14" s="17">
        <v>1</v>
      </c>
      <c r="E14" s="17">
        <f>D14+C14</f>
        <v>26</v>
      </c>
      <c r="F14" s="53">
        <f>E14/$E$32*100</f>
        <v>0.62439961575408254</v>
      </c>
    </row>
    <row r="15" spans="2:7" ht="15" customHeight="1" x14ac:dyDescent="0.25">
      <c r="B15" s="25" t="s">
        <v>35</v>
      </c>
      <c r="C15" s="106">
        <v>14</v>
      </c>
      <c r="D15" s="17">
        <v>1</v>
      </c>
      <c r="E15" s="17">
        <f>D15+C15</f>
        <v>15</v>
      </c>
      <c r="F15" s="53">
        <f>E15/$E$32*100</f>
        <v>0.36023054755043227</v>
      </c>
    </row>
    <row r="16" spans="2:7" ht="15" customHeight="1" x14ac:dyDescent="0.25">
      <c r="B16" s="25" t="s">
        <v>36</v>
      </c>
      <c r="C16" s="106">
        <v>5</v>
      </c>
      <c r="D16" s="17">
        <v>0</v>
      </c>
      <c r="E16" s="17">
        <f>D16+C16</f>
        <v>5</v>
      </c>
      <c r="F16" s="53">
        <f>E16/$E$32*100</f>
        <v>0.12007684918347744</v>
      </c>
    </row>
    <row r="17" spans="2:6" ht="15" customHeight="1" x14ac:dyDescent="0.25">
      <c r="B17" s="25" t="s">
        <v>37</v>
      </c>
      <c r="C17" s="106">
        <v>21</v>
      </c>
      <c r="D17" s="17">
        <v>0</v>
      </c>
      <c r="E17" s="17">
        <f>D17+C17</f>
        <v>21</v>
      </c>
      <c r="F17" s="53">
        <f>E17/$E$32*100</f>
        <v>0.50432276657060515</v>
      </c>
    </row>
    <row r="18" spans="2:6" ht="15" customHeight="1" x14ac:dyDescent="0.25">
      <c r="B18" s="25" t="s">
        <v>38</v>
      </c>
      <c r="C18" s="106">
        <v>54</v>
      </c>
      <c r="D18" s="17">
        <v>1</v>
      </c>
      <c r="E18" s="17">
        <f>D18+C18</f>
        <v>55</v>
      </c>
      <c r="F18" s="53">
        <f>E18/$E$32*100</f>
        <v>1.3208453410182517</v>
      </c>
    </row>
    <row r="19" spans="2:6" ht="13.5" x14ac:dyDescent="0.25">
      <c r="B19" s="25"/>
      <c r="C19" s="39"/>
      <c r="D19" s="17"/>
      <c r="E19" s="17"/>
      <c r="F19" s="55"/>
    </row>
    <row r="20" spans="2:6" ht="18" customHeight="1" x14ac:dyDescent="0.2">
      <c r="B20" s="52" t="s">
        <v>39</v>
      </c>
      <c r="C20" s="73">
        <f>SUM(C21+C22)</f>
        <v>258</v>
      </c>
      <c r="D20" s="47">
        <f>SUM(D21:D22)</f>
        <v>5</v>
      </c>
      <c r="E20" s="47">
        <f>SUM(C20:D20)</f>
        <v>263</v>
      </c>
      <c r="F20" s="50">
        <f>E20/E32%</f>
        <v>6.3160422670509124</v>
      </c>
    </row>
    <row r="21" spans="2:6" ht="15" customHeight="1" x14ac:dyDescent="0.25">
      <c r="B21" s="25" t="s">
        <v>40</v>
      </c>
      <c r="C21" s="120">
        <v>249</v>
      </c>
      <c r="D21" s="17">
        <v>4</v>
      </c>
      <c r="E21" s="17">
        <f>SUM(C21:D21)</f>
        <v>253</v>
      </c>
      <c r="F21" s="53">
        <f>E21/$E$32*100</f>
        <v>6.0758885686839577</v>
      </c>
    </row>
    <row r="22" spans="2:6" ht="15" customHeight="1" x14ac:dyDescent="0.25">
      <c r="B22" s="25" t="s">
        <v>41</v>
      </c>
      <c r="C22" s="106">
        <v>9</v>
      </c>
      <c r="D22" s="17">
        <v>1</v>
      </c>
      <c r="E22" s="17">
        <f>SUM(C22:D22)</f>
        <v>10</v>
      </c>
      <c r="F22" s="53">
        <f>E22/$E$32*100</f>
        <v>0.24015369836695488</v>
      </c>
    </row>
    <row r="23" spans="2:6" ht="13.5" x14ac:dyDescent="0.25">
      <c r="B23" s="25"/>
      <c r="C23" s="39"/>
      <c r="D23" s="17"/>
      <c r="E23" s="17"/>
      <c r="F23" s="55"/>
    </row>
    <row r="24" spans="2:6" ht="18" customHeight="1" x14ac:dyDescent="0.2">
      <c r="B24" s="52" t="s">
        <v>42</v>
      </c>
      <c r="C24" s="73">
        <f>SUM(C25:C28)</f>
        <v>252</v>
      </c>
      <c r="D24" s="47">
        <f>SUM(D25:D28)</f>
        <v>282</v>
      </c>
      <c r="E24" s="47">
        <f>SUM(C24:D24)</f>
        <v>534</v>
      </c>
      <c r="F24" s="50">
        <f>E24/E32%</f>
        <v>12.82420749279539</v>
      </c>
    </row>
    <row r="25" spans="2:6" ht="15" customHeight="1" x14ac:dyDescent="0.25">
      <c r="B25" s="25" t="s">
        <v>43</v>
      </c>
      <c r="C25" s="39">
        <v>16</v>
      </c>
      <c r="D25" s="17">
        <v>0</v>
      </c>
      <c r="E25" s="17">
        <f>SUM(C25:D25)</f>
        <v>16</v>
      </c>
      <c r="F25" s="53">
        <f>E25/$E$32*100</f>
        <v>0.38424591738712777</v>
      </c>
    </row>
    <row r="26" spans="2:6" ht="15" customHeight="1" x14ac:dyDescent="0.25">
      <c r="B26" s="25" t="s">
        <v>44</v>
      </c>
      <c r="C26" s="39">
        <v>25</v>
      </c>
      <c r="D26" s="17">
        <v>78</v>
      </c>
      <c r="E26" s="17">
        <f>SUM(C26:D26)</f>
        <v>103</v>
      </c>
      <c r="F26" s="53">
        <f>E26/$E$32*100</f>
        <v>2.4735830931796348</v>
      </c>
    </row>
    <row r="27" spans="2:6" ht="15" customHeight="1" x14ac:dyDescent="0.25">
      <c r="B27" s="25" t="s">
        <v>106</v>
      </c>
      <c r="C27" s="39">
        <v>6</v>
      </c>
      <c r="D27" s="17">
        <v>0</v>
      </c>
      <c r="E27" s="17">
        <f>SUM(C27:D27)</f>
        <v>6</v>
      </c>
      <c r="F27" s="53">
        <f>E27/$E$32*100</f>
        <v>0.14409221902017291</v>
      </c>
    </row>
    <row r="28" spans="2:6" ht="15" customHeight="1" x14ac:dyDescent="0.25">
      <c r="B28" s="25" t="s">
        <v>45</v>
      </c>
      <c r="C28" s="39">
        <v>205</v>
      </c>
      <c r="D28" s="17">
        <v>204</v>
      </c>
      <c r="E28" s="17">
        <f>SUM(C28:D28)</f>
        <v>409</v>
      </c>
      <c r="F28" s="53">
        <f>E28/$E$32*100</f>
        <v>9.8222862632084524</v>
      </c>
    </row>
    <row r="29" spans="2:6" ht="13.5" x14ac:dyDescent="0.25">
      <c r="B29" s="25"/>
      <c r="C29" s="39"/>
      <c r="D29" s="17"/>
      <c r="E29" s="17"/>
      <c r="F29" s="29"/>
    </row>
    <row r="30" spans="2:6" ht="18" customHeight="1" x14ac:dyDescent="0.2">
      <c r="B30" s="52" t="s">
        <v>46</v>
      </c>
      <c r="C30" s="73">
        <v>28</v>
      </c>
      <c r="D30" s="47">
        <v>7</v>
      </c>
      <c r="E30" s="47">
        <f>SUM(C30:D30)</f>
        <v>35</v>
      </c>
      <c r="F30" s="50">
        <f>E30/E32%</f>
        <v>0.84053794428434192</v>
      </c>
    </row>
    <row r="31" spans="2:6" ht="13.5" x14ac:dyDescent="0.25">
      <c r="B31" s="25"/>
      <c r="C31" s="39"/>
      <c r="D31" s="17"/>
      <c r="E31" s="17"/>
      <c r="F31" s="56"/>
    </row>
    <row r="32" spans="2:6" ht="18" customHeight="1" x14ac:dyDescent="0.2">
      <c r="B32" s="71" t="s">
        <v>47</v>
      </c>
      <c r="C32" s="75">
        <f>C5+C13+C20+C24+C30</f>
        <v>3712</v>
      </c>
      <c r="D32" s="72">
        <f>D5+D13+D20+D24+D30</f>
        <v>452</v>
      </c>
      <c r="E32" s="72">
        <f>E5+E13+E20+E24+E30</f>
        <v>4164</v>
      </c>
      <c r="F32" s="238">
        <f>E32/E32</f>
        <v>1</v>
      </c>
    </row>
    <row r="33" spans="2:6" ht="18" customHeight="1" x14ac:dyDescent="0.2">
      <c r="B33" s="68" t="s">
        <v>48</v>
      </c>
      <c r="C33" s="76">
        <f>C32/E32%</f>
        <v>89.145052833813637</v>
      </c>
      <c r="D33" s="69">
        <f>D32/E32%</f>
        <v>10.85494716618636</v>
      </c>
      <c r="E33" s="70">
        <f>E32/E32</f>
        <v>1</v>
      </c>
      <c r="F33" s="239"/>
    </row>
    <row r="34" spans="2:6" ht="6.95" customHeight="1" x14ac:dyDescent="0.2"/>
    <row r="35" spans="2:6" ht="18" customHeight="1" x14ac:dyDescent="0.25">
      <c r="B35" s="100" t="s">
        <v>171</v>
      </c>
      <c r="C35" s="26"/>
      <c r="D35" s="27"/>
      <c r="E35" s="27"/>
      <c r="F35" s="27"/>
    </row>
    <row r="36" spans="2:6" ht="18" customHeight="1" x14ac:dyDescent="0.25">
      <c r="B36" s="100" t="s">
        <v>172</v>
      </c>
      <c r="C36" s="26"/>
      <c r="D36" s="27"/>
      <c r="E36" s="27"/>
      <c r="F36" s="27"/>
    </row>
    <row r="37" spans="2:6" ht="18" customHeight="1" x14ac:dyDescent="0.2">
      <c r="B37" s="100" t="s">
        <v>94</v>
      </c>
      <c r="C37" s="28"/>
      <c r="D37" s="28"/>
      <c r="E37" s="28"/>
      <c r="F37" s="28"/>
    </row>
    <row r="38" spans="2:6" ht="18" customHeight="1" x14ac:dyDescent="0.2">
      <c r="B38" s="98" t="s">
        <v>95</v>
      </c>
      <c r="C38" s="28"/>
      <c r="D38" s="28"/>
      <c r="E38" s="28"/>
      <c r="F38" s="28"/>
    </row>
    <row r="39" spans="2:6" x14ac:dyDescent="0.2">
      <c r="B39" s="98"/>
      <c r="C39" s="28"/>
      <c r="D39" s="28"/>
      <c r="E39" s="28"/>
      <c r="F39" s="28"/>
    </row>
    <row r="40" spans="2:6" ht="18" customHeight="1" x14ac:dyDescent="0.25">
      <c r="B40" s="98" t="s">
        <v>92</v>
      </c>
      <c r="C40" s="27"/>
      <c r="D40" s="27"/>
      <c r="E40" s="27"/>
      <c r="F40" s="27"/>
    </row>
    <row r="41" spans="2:6" ht="18" customHeight="1" x14ac:dyDescent="0.25">
      <c r="B41" s="98" t="s">
        <v>49</v>
      </c>
      <c r="C41" s="27"/>
      <c r="D41" s="27"/>
      <c r="E41" s="27"/>
      <c r="F41" s="27"/>
    </row>
    <row r="42" spans="2:6" x14ac:dyDescent="0.2">
      <c r="B42" s="102" t="s">
        <v>50</v>
      </c>
      <c r="C42" s="28"/>
      <c r="D42" s="28"/>
      <c r="E42" s="28"/>
      <c r="F42" s="28"/>
    </row>
    <row r="43" spans="2:6" ht="18" customHeight="1" x14ac:dyDescent="0.25">
      <c r="B43" s="98" t="s">
        <v>51</v>
      </c>
      <c r="C43" s="27"/>
      <c r="D43" s="27"/>
      <c r="E43" s="27"/>
      <c r="F43" s="27"/>
    </row>
    <row r="44" spans="2:6" ht="13.5" x14ac:dyDescent="0.25">
      <c r="B44" s="98"/>
      <c r="C44" s="27"/>
      <c r="D44" s="27"/>
      <c r="E44" s="27"/>
      <c r="F44" s="27"/>
    </row>
    <row r="45" spans="2:6" ht="18" customHeight="1" x14ac:dyDescent="0.25">
      <c r="B45" s="98" t="s">
        <v>52</v>
      </c>
      <c r="C45" s="27"/>
      <c r="D45" s="27"/>
      <c r="E45" s="27"/>
      <c r="F45" s="27"/>
    </row>
    <row r="46" spans="2:6" x14ac:dyDescent="0.2">
      <c r="B46" s="102"/>
      <c r="C46" s="28"/>
      <c r="D46" s="28"/>
      <c r="E46" s="28"/>
      <c r="F46" s="28"/>
    </row>
    <row r="47" spans="2:6" ht="18" customHeight="1" x14ac:dyDescent="0.25">
      <c r="B47" s="98" t="s">
        <v>53</v>
      </c>
      <c r="C47" s="27"/>
      <c r="D47" s="27"/>
      <c r="E47" s="27"/>
      <c r="F47" s="27"/>
    </row>
    <row r="48" spans="2:6" x14ac:dyDescent="0.2">
      <c r="B48" s="102"/>
      <c r="C48" s="28"/>
      <c r="D48" s="28"/>
      <c r="E48" s="28"/>
      <c r="F48" s="28"/>
    </row>
    <row r="49" spans="2:6" ht="18" customHeight="1" x14ac:dyDescent="0.25">
      <c r="B49" s="98" t="s">
        <v>124</v>
      </c>
      <c r="C49" s="27"/>
      <c r="D49" s="27"/>
      <c r="E49" s="28"/>
      <c r="F49" s="28"/>
    </row>
    <row r="58" spans="2:6" ht="11.25" customHeight="1" x14ac:dyDescent="0.2"/>
    <row r="59" spans="2:6" ht="1.5" hidden="1" customHeight="1" x14ac:dyDescent="0.2"/>
  </sheetData>
  <mergeCells count="4">
    <mergeCell ref="C3:E3"/>
    <mergeCell ref="F3:F4"/>
    <mergeCell ref="F32:F33"/>
    <mergeCell ref="B3:B4"/>
  </mergeCells>
  <phoneticPr fontId="16" type="noConversion"/>
  <printOptions horizontalCentered="1"/>
  <pageMargins left="0.25" right="0.25" top="0.52" bottom="0.69" header="0.2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35"/>
  <sheetViews>
    <sheetView topLeftCell="A16" zoomScaleNormal="100" zoomScaleSheetLayoutView="100" workbookViewId="0">
      <selection activeCell="M16" sqref="M16"/>
    </sheetView>
  </sheetViews>
  <sheetFormatPr defaultColWidth="8.85546875" defaultRowHeight="12.75" x14ac:dyDescent="0.2"/>
  <cols>
    <col min="1" max="1" width="0.7109375" style="13" customWidth="1"/>
    <col min="2" max="2" width="29.7109375" style="13" customWidth="1"/>
    <col min="3" max="10" width="14.5703125" style="13" customWidth="1"/>
    <col min="11" max="16384" width="8.85546875" style="13"/>
  </cols>
  <sheetData>
    <row r="1" spans="2:13" s="22" customFormat="1" ht="16.5" x14ac:dyDescent="0.3">
      <c r="B1" s="242" t="s">
        <v>180</v>
      </c>
      <c r="C1" s="242"/>
      <c r="D1" s="242"/>
      <c r="E1" s="242"/>
      <c r="F1" s="242"/>
      <c r="G1" s="242"/>
      <c r="H1" s="242"/>
      <c r="I1" s="242"/>
      <c r="J1" s="242"/>
    </row>
    <row r="2" spans="2:13" ht="3.6" customHeight="1" x14ac:dyDescent="0.2">
      <c r="B2" s="30"/>
      <c r="C2" s="30"/>
      <c r="D2" s="58"/>
      <c r="E2" s="30"/>
      <c r="F2" s="30"/>
      <c r="G2" s="30"/>
      <c r="H2" s="30"/>
      <c r="I2" s="30"/>
      <c r="J2" s="30"/>
    </row>
    <row r="3" spans="2:13" ht="18" customHeight="1" x14ac:dyDescent="0.2">
      <c r="B3" s="245" t="s">
        <v>101</v>
      </c>
      <c r="C3" s="248" t="s">
        <v>54</v>
      </c>
      <c r="D3" s="249"/>
      <c r="E3" s="249"/>
      <c r="F3" s="249"/>
      <c r="G3" s="249"/>
      <c r="H3" s="249"/>
      <c r="I3" s="249"/>
      <c r="J3" s="249"/>
    </row>
    <row r="4" spans="2:13" ht="18" customHeight="1" x14ac:dyDescent="0.2">
      <c r="B4" s="246"/>
      <c r="C4" s="253" t="s">
        <v>0</v>
      </c>
      <c r="D4" s="246" t="s">
        <v>113</v>
      </c>
      <c r="E4" s="85" t="s">
        <v>55</v>
      </c>
      <c r="F4" s="85" t="s">
        <v>56</v>
      </c>
      <c r="G4" s="85" t="s">
        <v>57</v>
      </c>
      <c r="H4" s="250" t="s">
        <v>90</v>
      </c>
      <c r="I4" s="250" t="s">
        <v>5</v>
      </c>
      <c r="J4" s="252" t="s">
        <v>58</v>
      </c>
    </row>
    <row r="5" spans="2:13" ht="14.25" customHeight="1" x14ac:dyDescent="0.2">
      <c r="B5" s="247"/>
      <c r="C5" s="254"/>
      <c r="D5" s="255"/>
      <c r="E5" s="86" t="s">
        <v>59</v>
      </c>
      <c r="F5" s="86" t="s">
        <v>60</v>
      </c>
      <c r="G5" s="86" t="s">
        <v>61</v>
      </c>
      <c r="H5" s="251"/>
      <c r="I5" s="251"/>
      <c r="J5" s="251"/>
    </row>
    <row r="6" spans="2:13" ht="16.899999999999999" customHeight="1" x14ac:dyDescent="0.2">
      <c r="B6" s="59" t="s">
        <v>26</v>
      </c>
      <c r="C6" s="79">
        <f>SUM(C7:C12)</f>
        <v>3210</v>
      </c>
      <c r="D6" s="60">
        <f t="shared" ref="D6:D27" si="0">C6/$C$28%</f>
        <v>77.089337175792508</v>
      </c>
      <c r="E6" s="47">
        <f t="shared" ref="E6:J6" si="1">SUM(E7:E12)</f>
        <v>933</v>
      </c>
      <c r="F6" s="47">
        <f t="shared" si="1"/>
        <v>352</v>
      </c>
      <c r="G6" s="47">
        <f t="shared" si="1"/>
        <v>1350</v>
      </c>
      <c r="H6" s="47">
        <f t="shared" si="1"/>
        <v>17</v>
      </c>
      <c r="I6" s="47">
        <f t="shared" si="1"/>
        <v>14</v>
      </c>
      <c r="J6" s="47">
        <f t="shared" si="1"/>
        <v>544</v>
      </c>
    </row>
    <row r="7" spans="2:13" ht="16.899999999999999" customHeight="1" x14ac:dyDescent="0.25">
      <c r="B7" s="16" t="s">
        <v>27</v>
      </c>
      <c r="C7" s="39">
        <f t="shared" ref="C7:C12" si="2">SUM(E7:J7)</f>
        <v>234</v>
      </c>
      <c r="D7" s="60">
        <f t="shared" si="0"/>
        <v>5.6195965417867431</v>
      </c>
      <c r="E7" s="116">
        <v>37</v>
      </c>
      <c r="F7" s="117">
        <v>30</v>
      </c>
      <c r="G7" s="116">
        <v>87</v>
      </c>
      <c r="H7" s="116">
        <v>2</v>
      </c>
      <c r="I7" s="117">
        <v>8</v>
      </c>
      <c r="J7" s="116">
        <v>70</v>
      </c>
    </row>
    <row r="8" spans="2:13" ht="16.899999999999999" customHeight="1" x14ac:dyDescent="0.25">
      <c r="B8" s="16" t="s">
        <v>28</v>
      </c>
      <c r="C8" s="39">
        <f t="shared" si="2"/>
        <v>167</v>
      </c>
      <c r="D8" s="60">
        <f t="shared" si="0"/>
        <v>4.0105667627281463</v>
      </c>
      <c r="E8" s="116">
        <v>56</v>
      </c>
      <c r="F8" s="117">
        <v>47</v>
      </c>
      <c r="G8" s="116">
        <v>16</v>
      </c>
      <c r="H8" s="116">
        <v>0</v>
      </c>
      <c r="I8" s="117">
        <v>0</v>
      </c>
      <c r="J8" s="116">
        <v>48</v>
      </c>
    </row>
    <row r="9" spans="2:13" ht="16.899999999999999" customHeight="1" x14ac:dyDescent="0.25">
      <c r="B9" s="16" t="s">
        <v>29</v>
      </c>
      <c r="C9" s="39">
        <f t="shared" si="2"/>
        <v>0</v>
      </c>
      <c r="D9" s="60">
        <f t="shared" si="0"/>
        <v>0</v>
      </c>
      <c r="E9" s="116">
        <v>0</v>
      </c>
      <c r="F9" s="117">
        <v>0</v>
      </c>
      <c r="G9" s="116">
        <v>0</v>
      </c>
      <c r="H9" s="116">
        <v>0</v>
      </c>
      <c r="I9" s="117">
        <v>0</v>
      </c>
      <c r="J9" s="116">
        <v>0</v>
      </c>
      <c r="M9" s="23"/>
    </row>
    <row r="10" spans="2:13" ht="16.899999999999999" customHeight="1" x14ac:dyDescent="0.25">
      <c r="B10" s="16" t="s">
        <v>30</v>
      </c>
      <c r="C10" s="39">
        <f t="shared" si="2"/>
        <v>139</v>
      </c>
      <c r="D10" s="60">
        <f t="shared" si="0"/>
        <v>3.3381364073006723</v>
      </c>
      <c r="E10" s="116">
        <v>39</v>
      </c>
      <c r="F10" s="117">
        <v>44</v>
      </c>
      <c r="G10" s="116">
        <v>16</v>
      </c>
      <c r="H10" s="116">
        <v>0</v>
      </c>
      <c r="I10" s="117">
        <v>1</v>
      </c>
      <c r="J10" s="116">
        <v>39</v>
      </c>
    </row>
    <row r="11" spans="2:13" ht="16.899999999999999" customHeight="1" x14ac:dyDescent="0.25">
      <c r="B11" s="16" t="s">
        <v>31</v>
      </c>
      <c r="C11" s="39">
        <f t="shared" si="2"/>
        <v>1675</v>
      </c>
      <c r="D11" s="60">
        <f t="shared" si="0"/>
        <v>40.225744476464939</v>
      </c>
      <c r="E11" s="116">
        <v>384</v>
      </c>
      <c r="F11" s="117">
        <v>138</v>
      </c>
      <c r="G11" s="116">
        <v>870</v>
      </c>
      <c r="H11" s="116">
        <v>11</v>
      </c>
      <c r="I11" s="117">
        <v>5</v>
      </c>
      <c r="J11" s="116">
        <v>267</v>
      </c>
    </row>
    <row r="12" spans="2:13" ht="16.899999999999999" customHeight="1" x14ac:dyDescent="0.25">
      <c r="B12" s="16" t="s">
        <v>32</v>
      </c>
      <c r="C12" s="39">
        <f t="shared" si="2"/>
        <v>995</v>
      </c>
      <c r="D12" s="60">
        <f t="shared" si="0"/>
        <v>23.895292987512008</v>
      </c>
      <c r="E12" s="116">
        <v>417</v>
      </c>
      <c r="F12" s="117">
        <v>93</v>
      </c>
      <c r="G12" s="116">
        <v>361</v>
      </c>
      <c r="H12" s="116">
        <v>4</v>
      </c>
      <c r="I12" s="117">
        <v>0</v>
      </c>
      <c r="J12" s="116">
        <v>120</v>
      </c>
    </row>
    <row r="13" spans="2:13" ht="16.899999999999999" customHeight="1" x14ac:dyDescent="0.2">
      <c r="B13" s="59" t="s">
        <v>33</v>
      </c>
      <c r="C13" s="73">
        <f>SUM(C14:C18)</f>
        <v>122</v>
      </c>
      <c r="D13" s="60">
        <f t="shared" si="0"/>
        <v>2.9298751200768494</v>
      </c>
      <c r="E13" s="47">
        <f t="shared" ref="E13:J13" si="3">SUM(E14:E18)</f>
        <v>95</v>
      </c>
      <c r="F13" s="47">
        <f t="shared" si="3"/>
        <v>5</v>
      </c>
      <c r="G13" s="47">
        <f t="shared" si="3"/>
        <v>5</v>
      </c>
      <c r="H13" s="47">
        <f t="shared" si="3"/>
        <v>0</v>
      </c>
      <c r="I13" s="47">
        <f t="shared" si="3"/>
        <v>0</v>
      </c>
      <c r="J13" s="47">
        <f t="shared" si="3"/>
        <v>17</v>
      </c>
    </row>
    <row r="14" spans="2:13" ht="16.899999999999999" customHeight="1" x14ac:dyDescent="0.25">
      <c r="B14" s="16" t="s">
        <v>62</v>
      </c>
      <c r="C14" s="39">
        <f>SUM(E14:J14)</f>
        <v>26</v>
      </c>
      <c r="D14" s="60">
        <f t="shared" si="0"/>
        <v>0.62439961575408265</v>
      </c>
      <c r="E14" s="116">
        <v>23</v>
      </c>
      <c r="F14" s="116">
        <v>1</v>
      </c>
      <c r="G14" s="116">
        <v>0</v>
      </c>
      <c r="H14" s="117">
        <v>0</v>
      </c>
      <c r="I14" s="117">
        <v>0</v>
      </c>
      <c r="J14" s="116">
        <v>2</v>
      </c>
    </row>
    <row r="15" spans="2:13" ht="16.899999999999999" customHeight="1" x14ac:dyDescent="0.25">
      <c r="B15" s="16" t="s">
        <v>35</v>
      </c>
      <c r="C15" s="39">
        <f>SUM(E15:J15)</f>
        <v>15</v>
      </c>
      <c r="D15" s="60">
        <f t="shared" si="0"/>
        <v>0.36023054755043227</v>
      </c>
      <c r="E15" s="116">
        <v>15</v>
      </c>
      <c r="F15" s="116">
        <v>0</v>
      </c>
      <c r="G15" s="116">
        <v>0</v>
      </c>
      <c r="H15" s="117">
        <v>0</v>
      </c>
      <c r="I15" s="117">
        <v>0</v>
      </c>
      <c r="J15" s="116">
        <v>0</v>
      </c>
    </row>
    <row r="16" spans="2:13" ht="16.899999999999999" customHeight="1" x14ac:dyDescent="0.25">
      <c r="B16" s="16" t="s">
        <v>36</v>
      </c>
      <c r="C16" s="39">
        <f>SUM(E16:J16)</f>
        <v>5</v>
      </c>
      <c r="D16" s="60">
        <f t="shared" si="0"/>
        <v>0.12007684918347743</v>
      </c>
      <c r="E16" s="116">
        <v>5</v>
      </c>
      <c r="F16" s="116">
        <v>0</v>
      </c>
      <c r="G16" s="116">
        <v>0</v>
      </c>
      <c r="H16" s="117">
        <v>0</v>
      </c>
      <c r="I16" s="117">
        <v>0</v>
      </c>
      <c r="J16" s="116">
        <v>0</v>
      </c>
    </row>
    <row r="17" spans="2:10" ht="16.899999999999999" customHeight="1" x14ac:dyDescent="0.25">
      <c r="B17" s="16" t="s">
        <v>37</v>
      </c>
      <c r="C17" s="39">
        <f>SUM(E17:J17)</f>
        <v>21</v>
      </c>
      <c r="D17" s="60">
        <f t="shared" si="0"/>
        <v>0.50432276657060515</v>
      </c>
      <c r="E17" s="116">
        <v>11</v>
      </c>
      <c r="F17" s="116">
        <v>1</v>
      </c>
      <c r="G17" s="116">
        <v>4</v>
      </c>
      <c r="H17" s="117">
        <v>0</v>
      </c>
      <c r="I17" s="117">
        <v>0</v>
      </c>
      <c r="J17" s="116">
        <v>5</v>
      </c>
    </row>
    <row r="18" spans="2:10" ht="16.899999999999999" customHeight="1" x14ac:dyDescent="0.25">
      <c r="B18" s="16" t="s">
        <v>38</v>
      </c>
      <c r="C18" s="39">
        <f>SUM(E18:J18)</f>
        <v>55</v>
      </c>
      <c r="D18" s="60">
        <f t="shared" si="0"/>
        <v>1.3208453410182517</v>
      </c>
      <c r="E18" s="116">
        <v>41</v>
      </c>
      <c r="F18" s="116">
        <v>3</v>
      </c>
      <c r="G18" s="116">
        <v>1</v>
      </c>
      <c r="H18" s="117">
        <v>0</v>
      </c>
      <c r="I18" s="117">
        <v>0</v>
      </c>
      <c r="J18" s="116">
        <v>10</v>
      </c>
    </row>
    <row r="19" spans="2:10" ht="16.899999999999999" customHeight="1" x14ac:dyDescent="0.2">
      <c r="B19" s="59" t="s">
        <v>102</v>
      </c>
      <c r="C19" s="73">
        <f>SUM(C20:C21)</f>
        <v>263</v>
      </c>
      <c r="D19" s="60">
        <f t="shared" si="0"/>
        <v>6.3160422670509124</v>
      </c>
      <c r="E19" s="47">
        <f t="shared" ref="E19:J19" si="4">SUM(E20:E21)</f>
        <v>65</v>
      </c>
      <c r="F19" s="47">
        <f t="shared" si="4"/>
        <v>18</v>
      </c>
      <c r="G19" s="47">
        <f t="shared" si="4"/>
        <v>107</v>
      </c>
      <c r="H19" s="47">
        <f t="shared" si="4"/>
        <v>1</v>
      </c>
      <c r="I19" s="47">
        <f t="shared" si="4"/>
        <v>0</v>
      </c>
      <c r="J19" s="47">
        <f t="shared" si="4"/>
        <v>72</v>
      </c>
    </row>
    <row r="20" spans="2:10" ht="16.899999999999999" customHeight="1" x14ac:dyDescent="0.25">
      <c r="B20" s="16" t="s">
        <v>63</v>
      </c>
      <c r="C20" s="39">
        <f>SUM(E20:J20)</f>
        <v>253</v>
      </c>
      <c r="D20" s="60">
        <f t="shared" si="0"/>
        <v>6.0758885686839577</v>
      </c>
      <c r="E20" s="116">
        <v>56</v>
      </c>
      <c r="F20" s="116">
        <v>18</v>
      </c>
      <c r="G20" s="116">
        <v>107</v>
      </c>
      <c r="H20" s="117">
        <v>1</v>
      </c>
      <c r="I20" s="117">
        <v>0</v>
      </c>
      <c r="J20" s="116">
        <v>71</v>
      </c>
    </row>
    <row r="21" spans="2:10" ht="16.899999999999999" customHeight="1" x14ac:dyDescent="0.25">
      <c r="B21" s="16" t="s">
        <v>41</v>
      </c>
      <c r="C21" s="39">
        <f>SUM(E21:J21)</f>
        <v>10</v>
      </c>
      <c r="D21" s="60">
        <f t="shared" si="0"/>
        <v>0.24015369836695485</v>
      </c>
      <c r="E21" s="116">
        <v>9</v>
      </c>
      <c r="F21" s="116">
        <v>0</v>
      </c>
      <c r="G21" s="116">
        <v>0</v>
      </c>
      <c r="H21" s="117">
        <v>0</v>
      </c>
      <c r="I21" s="117">
        <v>0</v>
      </c>
      <c r="J21" s="116">
        <v>1</v>
      </c>
    </row>
    <row r="22" spans="2:10" ht="16.899999999999999" customHeight="1" x14ac:dyDescent="0.2">
      <c r="B22" s="59" t="s">
        <v>42</v>
      </c>
      <c r="C22" s="73">
        <f>SUM(C23:C26)</f>
        <v>534</v>
      </c>
      <c r="D22" s="60">
        <f t="shared" si="0"/>
        <v>12.82420749279539</v>
      </c>
      <c r="E22" s="47">
        <f t="shared" ref="E22:J22" si="5">SUM(E23:E26)</f>
        <v>210</v>
      </c>
      <c r="F22" s="47">
        <f t="shared" si="5"/>
        <v>10</v>
      </c>
      <c r="G22" s="47">
        <f t="shared" si="5"/>
        <v>2</v>
      </c>
      <c r="H22" s="47">
        <f t="shared" si="5"/>
        <v>0</v>
      </c>
      <c r="I22" s="47">
        <f t="shared" si="5"/>
        <v>16</v>
      </c>
      <c r="J22" s="47">
        <f t="shared" si="5"/>
        <v>296</v>
      </c>
    </row>
    <row r="23" spans="2:10" ht="16.899999999999999" customHeight="1" x14ac:dyDescent="0.25">
      <c r="B23" s="16" t="s">
        <v>43</v>
      </c>
      <c r="C23" s="39">
        <f>SUM(E23:J23)</f>
        <v>16</v>
      </c>
      <c r="D23" s="60">
        <f t="shared" si="0"/>
        <v>0.38424591738712777</v>
      </c>
      <c r="E23" s="117">
        <v>15</v>
      </c>
      <c r="F23" s="117">
        <v>0</v>
      </c>
      <c r="G23" s="117">
        <v>0</v>
      </c>
      <c r="H23" s="117">
        <v>0</v>
      </c>
      <c r="I23" s="117">
        <v>0</v>
      </c>
      <c r="J23" s="117">
        <v>1</v>
      </c>
    </row>
    <row r="24" spans="2:10" ht="16.899999999999999" customHeight="1" x14ac:dyDescent="0.25">
      <c r="B24" s="16" t="s">
        <v>44</v>
      </c>
      <c r="C24" s="39">
        <f>SUM(E24:J24)</f>
        <v>103</v>
      </c>
      <c r="D24" s="60">
        <f t="shared" si="0"/>
        <v>2.4735830931796348</v>
      </c>
      <c r="E24" s="117">
        <v>60</v>
      </c>
      <c r="F24" s="117">
        <v>2</v>
      </c>
      <c r="G24" s="117">
        <v>1</v>
      </c>
      <c r="H24" s="117">
        <v>0</v>
      </c>
      <c r="I24" s="117">
        <v>0</v>
      </c>
      <c r="J24" s="117">
        <v>40</v>
      </c>
    </row>
    <row r="25" spans="2:10" ht="16.899999999999999" customHeight="1" x14ac:dyDescent="0.25">
      <c r="B25" s="16" t="s">
        <v>106</v>
      </c>
      <c r="C25" s="39">
        <f>SUM(E25:J25)</f>
        <v>6</v>
      </c>
      <c r="D25" s="60">
        <f t="shared" si="0"/>
        <v>0.14409221902017291</v>
      </c>
      <c r="E25" s="117">
        <v>4</v>
      </c>
      <c r="F25" s="117">
        <v>0</v>
      </c>
      <c r="G25" s="117">
        <v>0</v>
      </c>
      <c r="H25" s="117">
        <v>0</v>
      </c>
      <c r="I25" s="117">
        <v>0</v>
      </c>
      <c r="J25" s="117">
        <v>2</v>
      </c>
    </row>
    <row r="26" spans="2:10" ht="16.899999999999999" customHeight="1" x14ac:dyDescent="0.25">
      <c r="B26" s="16" t="s">
        <v>45</v>
      </c>
      <c r="C26" s="39">
        <f>SUM(E26:J26)</f>
        <v>409</v>
      </c>
      <c r="D26" s="60">
        <f t="shared" si="0"/>
        <v>9.8222862632084524</v>
      </c>
      <c r="E26" s="117">
        <v>131</v>
      </c>
      <c r="F26" s="117">
        <v>8</v>
      </c>
      <c r="G26" s="117">
        <v>1</v>
      </c>
      <c r="H26" s="117">
        <v>0</v>
      </c>
      <c r="I26" s="117">
        <v>16</v>
      </c>
      <c r="J26" s="117">
        <v>253</v>
      </c>
    </row>
    <row r="27" spans="2:10" ht="16.899999999999999" customHeight="1" x14ac:dyDescent="0.2">
      <c r="B27" s="59" t="s">
        <v>103</v>
      </c>
      <c r="C27" s="73">
        <f>SUM(E27:J27)</f>
        <v>35</v>
      </c>
      <c r="D27" s="60">
        <f t="shared" si="0"/>
        <v>0.84053794428434192</v>
      </c>
      <c r="E27" s="118">
        <v>20</v>
      </c>
      <c r="F27" s="118">
        <v>1</v>
      </c>
      <c r="G27" s="118">
        <v>0</v>
      </c>
      <c r="H27" s="118">
        <v>0</v>
      </c>
      <c r="I27" s="118">
        <v>0</v>
      </c>
      <c r="J27" s="118">
        <v>14</v>
      </c>
    </row>
    <row r="28" spans="2:10" ht="16.899999999999999" customHeight="1" x14ac:dyDescent="0.2">
      <c r="B28" s="84" t="s">
        <v>47</v>
      </c>
      <c r="C28" s="75">
        <f>C27+C22+C19+C13+C6</f>
        <v>4164</v>
      </c>
      <c r="D28" s="88">
        <f t="shared" ref="D28:I28" si="6">D27+D22+D19+D13+D6</f>
        <v>100</v>
      </c>
      <c r="E28" s="72">
        <f>E27+E22+E19+E13+E6</f>
        <v>1323</v>
      </c>
      <c r="F28" s="72">
        <f t="shared" si="6"/>
        <v>386</v>
      </c>
      <c r="G28" s="72">
        <f t="shared" si="6"/>
        <v>1464</v>
      </c>
      <c r="H28" s="72">
        <f>H27+H22+H19+H13+H6</f>
        <v>18</v>
      </c>
      <c r="I28" s="72">
        <f t="shared" si="6"/>
        <v>30</v>
      </c>
      <c r="J28" s="72">
        <f>J27+J22+J19+J13+J6</f>
        <v>943</v>
      </c>
    </row>
    <row r="29" spans="2:10" ht="18" customHeight="1" x14ac:dyDescent="0.2">
      <c r="B29" s="78" t="s">
        <v>105</v>
      </c>
      <c r="C29" s="243">
        <f>SUM(E29:J29)</f>
        <v>99.999999999999972</v>
      </c>
      <c r="D29" s="244"/>
      <c r="E29" s="80">
        <f t="shared" ref="E29:J29" si="7">E28/$C$28%</f>
        <v>31.772334293948127</v>
      </c>
      <c r="F29" s="80">
        <f t="shared" si="7"/>
        <v>9.2699327569644563</v>
      </c>
      <c r="G29" s="80">
        <f t="shared" si="7"/>
        <v>35.158501440922187</v>
      </c>
      <c r="H29" s="80">
        <f t="shared" si="7"/>
        <v>0.43227665706051871</v>
      </c>
      <c r="I29" s="80">
        <f t="shared" si="7"/>
        <v>0.72046109510086453</v>
      </c>
      <c r="J29" s="80">
        <f t="shared" si="7"/>
        <v>22.646493756003842</v>
      </c>
    </row>
    <row r="30" spans="2:10" ht="6" customHeight="1" x14ac:dyDescent="0.2">
      <c r="C30" s="81"/>
      <c r="D30" s="21"/>
      <c r="E30" s="21"/>
      <c r="F30" s="21"/>
      <c r="G30" s="21"/>
      <c r="H30" s="21"/>
      <c r="I30" s="21"/>
      <c r="J30" s="21"/>
    </row>
    <row r="31" spans="2:10" ht="16.5" customHeight="1" x14ac:dyDescent="0.25">
      <c r="B31" s="97" t="s">
        <v>173</v>
      </c>
      <c r="C31" s="26"/>
      <c r="D31" s="27"/>
      <c r="E31" s="27"/>
      <c r="F31" s="27"/>
      <c r="G31" s="27"/>
      <c r="H31" s="27"/>
      <c r="I31" s="27"/>
      <c r="J31" s="27"/>
    </row>
    <row r="32" spans="2:10" ht="16.5" customHeight="1" x14ac:dyDescent="0.25">
      <c r="B32" s="99" t="s">
        <v>128</v>
      </c>
      <c r="C32" s="27"/>
      <c r="D32" s="27"/>
      <c r="E32" s="28"/>
      <c r="F32" s="28"/>
      <c r="G32" s="28"/>
      <c r="H32" s="28"/>
      <c r="I32" s="28"/>
      <c r="J32" s="28"/>
    </row>
    <row r="33" spans="2:10" ht="16.5" customHeight="1" x14ac:dyDescent="0.25">
      <c r="B33" s="101" t="s">
        <v>91</v>
      </c>
      <c r="C33" s="27"/>
      <c r="D33" s="27"/>
    </row>
    <row r="34" spans="2:10" ht="16.5" customHeight="1" x14ac:dyDescent="0.2">
      <c r="B34" s="100" t="s">
        <v>96</v>
      </c>
      <c r="E34" s="23"/>
      <c r="F34" s="23"/>
      <c r="G34" s="23"/>
      <c r="H34" s="23"/>
      <c r="I34" s="23"/>
      <c r="J34" s="23"/>
    </row>
    <row r="35" spans="2:10" ht="16.5" customHeight="1" x14ac:dyDescent="0.2">
      <c r="B35" s="98" t="s">
        <v>95</v>
      </c>
      <c r="D35" s="23"/>
    </row>
  </sheetData>
  <mergeCells count="9">
    <mergeCell ref="B1:J1"/>
    <mergeCell ref="C29:D29"/>
    <mergeCell ref="B3:B5"/>
    <mergeCell ref="C3:J3"/>
    <mergeCell ref="H4:H5"/>
    <mergeCell ref="I4:I5"/>
    <mergeCell ref="J4:J5"/>
    <mergeCell ref="C4:C5"/>
    <mergeCell ref="D4:D5"/>
  </mergeCells>
  <pageMargins left="0.15748031496063" right="0.15748031496063" top="0.14000000000000001" bottom="0.19" header="0.11" footer="0.15748031496063"/>
  <pageSetup paperSize="9" orientation="landscape" r:id="rId1"/>
  <ignoredErrors>
    <ignoredError sqref="C22 C13:D13 C19 D6 C28 D19:D22" formula="1"/>
    <ignoredError sqref="E22:I2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6"/>
  <sheetViews>
    <sheetView zoomScaleNormal="100" zoomScaleSheetLayoutView="110" workbookViewId="0">
      <selection activeCell="N14" sqref="N14"/>
    </sheetView>
  </sheetViews>
  <sheetFormatPr defaultColWidth="8.85546875" defaultRowHeight="12.75" x14ac:dyDescent="0.2"/>
  <cols>
    <col min="1" max="1" width="19.42578125" style="13" customWidth="1"/>
    <col min="2" max="2" width="10.7109375" style="13" customWidth="1"/>
    <col min="3" max="3" width="9.85546875" style="13" customWidth="1"/>
    <col min="4" max="4" width="12.85546875" style="13" customWidth="1"/>
    <col min="5" max="5" width="13.7109375" style="13" customWidth="1"/>
    <col min="6" max="6" width="12.7109375" style="13" customWidth="1"/>
    <col min="7" max="7" width="14.42578125" style="13" customWidth="1"/>
    <col min="8" max="16384" width="8.85546875" style="13"/>
  </cols>
  <sheetData>
    <row r="1" spans="1:8" ht="18.95" customHeight="1" x14ac:dyDescent="0.2">
      <c r="A1" s="107" t="s">
        <v>181</v>
      </c>
      <c r="B1" s="31"/>
      <c r="C1" s="31"/>
      <c r="D1" s="31"/>
      <c r="E1" s="31"/>
      <c r="F1" s="31"/>
      <c r="G1" s="32"/>
    </row>
    <row r="2" spans="1:8" ht="4.9000000000000004" customHeight="1" x14ac:dyDescent="0.3">
      <c r="A2" s="19"/>
      <c r="B2" s="31"/>
      <c r="C2" s="31"/>
      <c r="D2" s="31"/>
      <c r="E2" s="31"/>
      <c r="F2" s="31"/>
      <c r="G2" s="32"/>
    </row>
    <row r="3" spans="1:8" ht="21" customHeight="1" x14ac:dyDescent="0.2">
      <c r="A3" s="236" t="s">
        <v>64</v>
      </c>
      <c r="B3" s="259" t="s">
        <v>0</v>
      </c>
      <c r="C3" s="260"/>
      <c r="D3" s="232" t="s">
        <v>65</v>
      </c>
      <c r="E3" s="233"/>
      <c r="F3" s="233"/>
      <c r="G3" s="233"/>
    </row>
    <row r="4" spans="1:8" ht="21" customHeight="1" x14ac:dyDescent="0.2">
      <c r="A4" s="256"/>
      <c r="B4" s="261"/>
      <c r="C4" s="262"/>
      <c r="D4" s="265" t="s">
        <v>4</v>
      </c>
      <c r="E4" s="257" t="s">
        <v>97</v>
      </c>
      <c r="F4" s="256" t="s">
        <v>108</v>
      </c>
      <c r="G4" s="257" t="s">
        <v>98</v>
      </c>
    </row>
    <row r="5" spans="1:8" ht="21" customHeight="1" x14ac:dyDescent="0.2">
      <c r="A5" s="237"/>
      <c r="B5" s="263"/>
      <c r="C5" s="264"/>
      <c r="D5" s="266"/>
      <c r="E5" s="258"/>
      <c r="F5" s="237"/>
      <c r="G5" s="258"/>
    </row>
    <row r="6" spans="1:8" ht="21" customHeight="1" x14ac:dyDescent="0.2">
      <c r="A6" s="52" t="s">
        <v>0</v>
      </c>
      <c r="B6" s="73">
        <f>B7+B15</f>
        <v>7057</v>
      </c>
      <c r="C6" s="57">
        <v>1</v>
      </c>
      <c r="D6" s="47">
        <f>D7+D15</f>
        <v>2893</v>
      </c>
      <c r="E6" s="50">
        <f>D6/B6*100</f>
        <v>40.994756978886208</v>
      </c>
      <c r="F6" s="47">
        <f>F7+F15</f>
        <v>4164</v>
      </c>
      <c r="G6" s="50">
        <f>F6/B6*100</f>
        <v>59.005243021113785</v>
      </c>
      <c r="H6" s="23"/>
    </row>
    <row r="7" spans="1:8" ht="18" customHeight="1" x14ac:dyDescent="0.2">
      <c r="A7" s="113" t="s">
        <v>66</v>
      </c>
      <c r="B7" s="73">
        <f t="shared" ref="B7:G7" si="0">SUM(B8:B13)</f>
        <v>6543</v>
      </c>
      <c r="C7" s="50">
        <f t="shared" si="0"/>
        <v>92.716451750035432</v>
      </c>
      <c r="D7" s="47">
        <f t="shared" si="0"/>
        <v>2831</v>
      </c>
      <c r="E7" s="50">
        <f t="shared" si="0"/>
        <v>40.116196684143404</v>
      </c>
      <c r="F7" s="47">
        <f t="shared" si="0"/>
        <v>3712</v>
      </c>
      <c r="G7" s="50">
        <f t="shared" si="0"/>
        <v>52.600255065892028</v>
      </c>
      <c r="H7" s="23"/>
    </row>
    <row r="8" spans="1:8" ht="18" customHeight="1" x14ac:dyDescent="0.2">
      <c r="A8" s="95" t="s">
        <v>114</v>
      </c>
      <c r="B8" s="74">
        <f>D8+F8</f>
        <v>753</v>
      </c>
      <c r="C8" s="53">
        <f>E8+G8</f>
        <v>10.670256482924756</v>
      </c>
      <c r="D8" s="17">
        <v>201</v>
      </c>
      <c r="E8" s="55">
        <f>D8/B6%</f>
        <v>2.8482357942468473</v>
      </c>
      <c r="F8" s="17">
        <v>552</v>
      </c>
      <c r="G8" s="55">
        <f>F8/B6%</f>
        <v>7.8220206886779096</v>
      </c>
      <c r="H8" s="33"/>
    </row>
    <row r="9" spans="1:8" ht="18" customHeight="1" x14ac:dyDescent="0.2">
      <c r="A9" s="95" t="s">
        <v>116</v>
      </c>
      <c r="B9" s="74">
        <f>D9+F9</f>
        <v>3010</v>
      </c>
      <c r="C9" s="53">
        <f t="shared" ref="C9:C18" si="1">E9+G9</f>
        <v>42.652685277029903</v>
      </c>
      <c r="D9" s="17">
        <v>1548</v>
      </c>
      <c r="E9" s="55">
        <f>D9/B6%</f>
        <v>21.935666713901092</v>
      </c>
      <c r="F9" s="17">
        <v>1462</v>
      </c>
      <c r="G9" s="55">
        <f>F9/B6%</f>
        <v>20.717018563128811</v>
      </c>
      <c r="H9" s="23"/>
    </row>
    <row r="10" spans="1:8" ht="18" customHeight="1" x14ac:dyDescent="0.2">
      <c r="A10" s="95" t="s">
        <v>111</v>
      </c>
      <c r="B10" s="74">
        <f>D10+F10</f>
        <v>240</v>
      </c>
      <c r="C10" s="53">
        <f t="shared" si="1"/>
        <v>3.4008785602947431</v>
      </c>
      <c r="D10" s="17">
        <v>139</v>
      </c>
      <c r="E10" s="55">
        <f>D10/B6%</f>
        <v>1.9696754995040386</v>
      </c>
      <c r="F10" s="17">
        <v>101</v>
      </c>
      <c r="G10" s="55">
        <f>F10/B6%</f>
        <v>1.4312030607907045</v>
      </c>
      <c r="H10" s="23"/>
    </row>
    <row r="11" spans="1:8" ht="18" customHeight="1" x14ac:dyDescent="0.2">
      <c r="A11" s="95" t="s">
        <v>67</v>
      </c>
      <c r="B11" s="74">
        <f>D11+F11</f>
        <v>1652</v>
      </c>
      <c r="C11" s="53">
        <f t="shared" si="1"/>
        <v>23.409380756695484</v>
      </c>
      <c r="D11" s="17">
        <v>639</v>
      </c>
      <c r="E11" s="55">
        <f>D11/B6%</f>
        <v>9.0548391667847543</v>
      </c>
      <c r="F11" s="17">
        <v>1013</v>
      </c>
      <c r="G11" s="55">
        <f>F11/B6%</f>
        <v>14.354541589910728</v>
      </c>
      <c r="H11" s="23"/>
    </row>
    <row r="12" spans="1:8" ht="18" customHeight="1" x14ac:dyDescent="0.2">
      <c r="A12" s="95" t="s">
        <v>117</v>
      </c>
      <c r="B12" s="74">
        <f>D12+F12</f>
        <v>880</v>
      </c>
      <c r="C12" s="53">
        <f t="shared" si="1"/>
        <v>12.469888054414058</v>
      </c>
      <c r="D12" s="17">
        <v>298</v>
      </c>
      <c r="E12" s="55">
        <f>D12/B6%</f>
        <v>4.2227575456993058</v>
      </c>
      <c r="F12" s="17">
        <v>582</v>
      </c>
      <c r="G12" s="55">
        <f>F12/B6%</f>
        <v>8.2471305087147524</v>
      </c>
      <c r="H12" s="23"/>
    </row>
    <row r="13" spans="1:8" ht="18" customHeight="1" x14ac:dyDescent="0.2">
      <c r="A13" s="95" t="s">
        <v>68</v>
      </c>
      <c r="B13" s="74">
        <f>D13+F13</f>
        <v>8</v>
      </c>
      <c r="C13" s="53">
        <f t="shared" si="1"/>
        <v>0.11336261867649144</v>
      </c>
      <c r="D13" s="17">
        <v>6</v>
      </c>
      <c r="E13" s="55">
        <f>D13/B6%</f>
        <v>8.5021964007368583E-2</v>
      </c>
      <c r="F13" s="17">
        <v>2</v>
      </c>
      <c r="G13" s="61">
        <f>F13/B6%</f>
        <v>2.8340654669122861E-2</v>
      </c>
    </row>
    <row r="14" spans="1:8" ht="18" customHeight="1" x14ac:dyDescent="0.2">
      <c r="A14" s="95"/>
      <c r="B14" s="74"/>
      <c r="C14" s="53"/>
      <c r="D14" s="17"/>
      <c r="E14" s="55"/>
      <c r="F14" s="17"/>
      <c r="G14" s="61"/>
    </row>
    <row r="15" spans="1:8" ht="18" customHeight="1" x14ac:dyDescent="0.2">
      <c r="A15" s="113" t="s">
        <v>69</v>
      </c>
      <c r="B15" s="73">
        <f t="shared" ref="B15:G15" si="2">SUM(B16:B18)</f>
        <v>514</v>
      </c>
      <c r="C15" s="50">
        <f t="shared" si="2"/>
        <v>7.2835482499645749</v>
      </c>
      <c r="D15" s="47">
        <f t="shared" si="2"/>
        <v>62</v>
      </c>
      <c r="E15" s="50">
        <f t="shared" si="2"/>
        <v>0.87856029474280861</v>
      </c>
      <c r="F15" s="114">
        <f t="shared" si="2"/>
        <v>452</v>
      </c>
      <c r="G15" s="115">
        <f t="shared" si="2"/>
        <v>6.4049879552217668</v>
      </c>
    </row>
    <row r="16" spans="1:8" ht="18" customHeight="1" x14ac:dyDescent="0.2">
      <c r="A16" s="95" t="s">
        <v>70</v>
      </c>
      <c r="B16" s="74">
        <f>D16+F16</f>
        <v>11</v>
      </c>
      <c r="C16" s="53">
        <f t="shared" si="1"/>
        <v>0.15587360068017575</v>
      </c>
      <c r="D16" s="17">
        <v>8</v>
      </c>
      <c r="E16" s="55">
        <f>D16/B6%</f>
        <v>0.11336261867649144</v>
      </c>
      <c r="F16" s="29">
        <v>3</v>
      </c>
      <c r="G16" s="61">
        <f>F16/B6%</f>
        <v>4.2510982003684292E-2</v>
      </c>
    </row>
    <row r="17" spans="1:8" ht="18" customHeight="1" x14ac:dyDescent="0.2">
      <c r="A17" s="95" t="s">
        <v>71</v>
      </c>
      <c r="B17" s="74">
        <f>D17+F17</f>
        <v>0</v>
      </c>
      <c r="C17" s="53">
        <f>E17+G17</f>
        <v>0</v>
      </c>
      <c r="D17" s="112">
        <v>0</v>
      </c>
      <c r="E17" s="112">
        <f>D17/B6%</f>
        <v>0</v>
      </c>
      <c r="F17" s="112">
        <v>0</v>
      </c>
      <c r="G17" s="55">
        <f>F17/B6%</f>
        <v>0</v>
      </c>
    </row>
    <row r="18" spans="1:8" ht="18" customHeight="1" x14ac:dyDescent="0.2">
      <c r="A18" s="96" t="s">
        <v>72</v>
      </c>
      <c r="B18" s="90">
        <f>D18+F18</f>
        <v>503</v>
      </c>
      <c r="C18" s="91">
        <f t="shared" si="1"/>
        <v>7.1276746492843994</v>
      </c>
      <c r="D18" s="24">
        <v>54</v>
      </c>
      <c r="E18" s="92">
        <f>D18/B6%</f>
        <v>0.76519767606631717</v>
      </c>
      <c r="F18" s="93">
        <v>449</v>
      </c>
      <c r="G18" s="94">
        <f>F18/B6%</f>
        <v>6.3624769732180821</v>
      </c>
    </row>
    <row r="19" spans="1:8" ht="6" customHeight="1" x14ac:dyDescent="0.2">
      <c r="B19" s="35"/>
      <c r="C19" s="36"/>
      <c r="D19" s="37"/>
      <c r="E19" s="36"/>
      <c r="F19" s="37"/>
      <c r="G19" s="38"/>
    </row>
    <row r="20" spans="1:8" ht="18" customHeight="1" x14ac:dyDescent="0.25">
      <c r="A20" s="97" t="s">
        <v>174</v>
      </c>
      <c r="B20" s="26"/>
      <c r="C20" s="27"/>
      <c r="D20" s="27"/>
      <c r="E20" s="27"/>
      <c r="F20" s="27"/>
      <c r="G20" s="27"/>
      <c r="H20" s="27"/>
    </row>
    <row r="21" spans="1:8" ht="18" customHeight="1" x14ac:dyDescent="0.3">
      <c r="A21" s="98" t="s">
        <v>175</v>
      </c>
      <c r="B21" s="27"/>
      <c r="C21" s="27"/>
      <c r="D21" s="34"/>
    </row>
    <row r="22" spans="1:8" ht="18" customHeight="1" x14ac:dyDescent="0.3">
      <c r="A22" s="99" t="s">
        <v>127</v>
      </c>
      <c r="B22" s="27"/>
      <c r="C22" s="27"/>
      <c r="D22" s="34"/>
    </row>
    <row r="23" spans="1:8" ht="18" customHeight="1" x14ac:dyDescent="0.2">
      <c r="A23" s="100" t="s">
        <v>99</v>
      </c>
    </row>
    <row r="24" spans="1:8" x14ac:dyDescent="0.2">
      <c r="A24" s="98" t="s">
        <v>100</v>
      </c>
    </row>
    <row r="25" spans="1:8" x14ac:dyDescent="0.2">
      <c r="A25" s="98" t="s">
        <v>115</v>
      </c>
    </row>
    <row r="26" spans="1:8" ht="18" customHeight="1" x14ac:dyDescent="0.2">
      <c r="A26" s="98" t="s">
        <v>118</v>
      </c>
    </row>
    <row r="27" spans="1:8" x14ac:dyDescent="0.2">
      <c r="A27" s="98" t="s">
        <v>119</v>
      </c>
      <c r="F27" s="109"/>
    </row>
    <row r="36" spans="6:6" x14ac:dyDescent="0.2">
      <c r="F36" s="23"/>
    </row>
  </sheetData>
  <mergeCells count="7">
    <mergeCell ref="A3:A5"/>
    <mergeCell ref="D3:G3"/>
    <mergeCell ref="E4:E5"/>
    <mergeCell ref="G4:G5"/>
    <mergeCell ref="B3:C5"/>
    <mergeCell ref="D4:D5"/>
    <mergeCell ref="F4:F5"/>
  </mergeCells>
  <phoneticPr fontId="16" type="noConversion"/>
  <printOptions horizontalCentered="1"/>
  <pageMargins left="0.15748031496063" right="0.27559055118110198" top="0.43307086614173201" bottom="0.98425196850393704" header="0.31496062992126" footer="0.511811023622047"/>
  <pageSetup paperSize="9" orientation="portrait" r:id="rId1"/>
  <headerFooter alignWithMargins="0"/>
  <ignoredErrors>
    <ignoredError sqref="E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8"/>
  <sheetViews>
    <sheetView tabSelected="1" zoomScaleNormal="100" zoomScaleSheetLayoutView="110" workbookViewId="0">
      <selection activeCell="P17" sqref="P17"/>
    </sheetView>
  </sheetViews>
  <sheetFormatPr defaultColWidth="8.85546875" defaultRowHeight="12.75" x14ac:dyDescent="0.2"/>
  <cols>
    <col min="1" max="1" width="25.28515625" style="13" customWidth="1"/>
    <col min="2" max="2" width="19.5703125" style="13" customWidth="1"/>
    <col min="3" max="3" width="20" style="13" customWidth="1"/>
    <col min="4" max="4" width="18.5703125" style="13" customWidth="1"/>
    <col min="5" max="5" width="18.42578125" style="13" customWidth="1"/>
    <col min="6" max="16384" width="8.85546875" style="13"/>
  </cols>
  <sheetData>
    <row r="1" spans="1:5" ht="16.5" x14ac:dyDescent="0.3">
      <c r="A1" s="242" t="s">
        <v>182</v>
      </c>
      <c r="B1" s="242"/>
      <c r="C1" s="242"/>
      <c r="D1" s="242"/>
    </row>
    <row r="2" spans="1:5" ht="4.9000000000000004" customHeight="1" x14ac:dyDescent="0.2"/>
    <row r="3" spans="1:5" ht="20.100000000000001" customHeight="1" x14ac:dyDescent="0.2">
      <c r="A3" s="267" t="s">
        <v>73</v>
      </c>
      <c r="B3" s="248" t="s">
        <v>74</v>
      </c>
      <c r="C3" s="249"/>
      <c r="D3" s="249"/>
      <c r="E3" s="207"/>
    </row>
    <row r="4" spans="1:5" ht="20.100000000000001" customHeight="1" x14ac:dyDescent="0.2">
      <c r="A4" s="268"/>
      <c r="B4" s="89" t="s">
        <v>0</v>
      </c>
      <c r="C4" s="87" t="s">
        <v>75</v>
      </c>
      <c r="D4" s="87" t="s">
        <v>76</v>
      </c>
      <c r="E4" s="18" t="s">
        <v>165</v>
      </c>
    </row>
    <row r="5" spans="1:5" ht="20.100000000000001" customHeight="1" x14ac:dyDescent="0.2">
      <c r="A5" s="83" t="s">
        <v>0</v>
      </c>
      <c r="B5" s="74">
        <f>SUM(B6:B20)</f>
        <v>4134</v>
      </c>
      <c r="C5" s="104">
        <f>SUM(C6:C20)</f>
        <v>1244</v>
      </c>
      <c r="D5" s="104">
        <f>SUM(D6:D20)</f>
        <v>2366</v>
      </c>
      <c r="E5" s="104">
        <f>SUM(E6:E20)</f>
        <v>524</v>
      </c>
    </row>
    <row r="6" spans="1:5" ht="21" customHeight="1" x14ac:dyDescent="0.25">
      <c r="A6" s="16" t="s">
        <v>77</v>
      </c>
      <c r="B6" s="39">
        <f t="shared" ref="B6:B18" si="0">SUM(C6:E6)</f>
        <v>80</v>
      </c>
      <c r="C6" s="12">
        <v>49</v>
      </c>
      <c r="D6" s="12">
        <v>31</v>
      </c>
      <c r="E6" s="208">
        <v>0</v>
      </c>
    </row>
    <row r="7" spans="1:5" ht="21" customHeight="1" x14ac:dyDescent="0.25">
      <c r="A7" s="16" t="s">
        <v>78</v>
      </c>
      <c r="B7" s="39">
        <f t="shared" si="0"/>
        <v>49</v>
      </c>
      <c r="C7" s="12">
        <v>19</v>
      </c>
      <c r="D7" s="12">
        <v>29</v>
      </c>
      <c r="E7" s="208">
        <v>1</v>
      </c>
    </row>
    <row r="8" spans="1:5" ht="21" customHeight="1" x14ac:dyDescent="0.25">
      <c r="A8" s="16" t="s">
        <v>79</v>
      </c>
      <c r="B8" s="39">
        <f t="shared" si="0"/>
        <v>91</v>
      </c>
      <c r="C8" s="12">
        <v>44</v>
      </c>
      <c r="D8" s="12">
        <v>46</v>
      </c>
      <c r="E8" s="208">
        <v>1</v>
      </c>
    </row>
    <row r="9" spans="1:5" ht="21" customHeight="1" x14ac:dyDescent="0.25">
      <c r="A9" s="16" t="s">
        <v>80</v>
      </c>
      <c r="B9" s="39">
        <f t="shared" si="0"/>
        <v>172</v>
      </c>
      <c r="C9" s="12">
        <v>95</v>
      </c>
      <c r="D9" s="12">
        <v>77</v>
      </c>
      <c r="E9" s="208">
        <v>0</v>
      </c>
    </row>
    <row r="10" spans="1:5" ht="21" customHeight="1" x14ac:dyDescent="0.25">
      <c r="A10" s="16" t="s">
        <v>81</v>
      </c>
      <c r="B10" s="39">
        <f t="shared" si="0"/>
        <v>198</v>
      </c>
      <c r="C10" s="12">
        <v>109</v>
      </c>
      <c r="D10" s="12">
        <v>84</v>
      </c>
      <c r="E10" s="208">
        <v>5</v>
      </c>
    </row>
    <row r="11" spans="1:5" ht="21" customHeight="1" x14ac:dyDescent="0.25">
      <c r="A11" s="16" t="s">
        <v>82</v>
      </c>
      <c r="B11" s="39">
        <f t="shared" si="0"/>
        <v>271</v>
      </c>
      <c r="C11" s="12">
        <v>166</v>
      </c>
      <c r="D11" s="12">
        <v>104</v>
      </c>
      <c r="E11" s="208">
        <v>1</v>
      </c>
    </row>
    <row r="12" spans="1:5" ht="21" customHeight="1" x14ac:dyDescent="0.25">
      <c r="A12" s="16" t="s">
        <v>83</v>
      </c>
      <c r="B12" s="39">
        <f t="shared" si="0"/>
        <v>882</v>
      </c>
      <c r="C12" s="110">
        <v>262</v>
      </c>
      <c r="D12" s="110">
        <v>287</v>
      </c>
      <c r="E12" s="208">
        <v>333</v>
      </c>
    </row>
    <row r="13" spans="1:5" ht="21" customHeight="1" x14ac:dyDescent="0.25">
      <c r="A13" s="16" t="s">
        <v>84</v>
      </c>
      <c r="B13" s="39">
        <f t="shared" si="0"/>
        <v>1029</v>
      </c>
      <c r="C13" s="110">
        <v>335</v>
      </c>
      <c r="D13" s="110">
        <v>672</v>
      </c>
      <c r="E13" s="208">
        <v>22</v>
      </c>
    </row>
    <row r="14" spans="1:5" ht="21" customHeight="1" x14ac:dyDescent="0.25">
      <c r="A14" s="16" t="s">
        <v>85</v>
      </c>
      <c r="B14" s="39">
        <f t="shared" si="0"/>
        <v>1023</v>
      </c>
      <c r="C14" s="110">
        <v>142</v>
      </c>
      <c r="D14" s="110">
        <v>811</v>
      </c>
      <c r="E14" s="208">
        <v>70</v>
      </c>
    </row>
    <row r="15" spans="1:5" ht="21" customHeight="1" x14ac:dyDescent="0.25">
      <c r="A15" s="16" t="s">
        <v>86</v>
      </c>
      <c r="B15" s="39">
        <f t="shared" si="0"/>
        <v>18</v>
      </c>
      <c r="C15" s="12">
        <v>3</v>
      </c>
      <c r="D15" s="12">
        <v>11</v>
      </c>
      <c r="E15" s="208">
        <v>4</v>
      </c>
    </row>
    <row r="16" spans="1:5" ht="21" customHeight="1" x14ac:dyDescent="0.25">
      <c r="A16" s="16" t="s">
        <v>87</v>
      </c>
      <c r="B16" s="39">
        <f t="shared" si="0"/>
        <v>76</v>
      </c>
      <c r="C16" s="12">
        <v>7</v>
      </c>
      <c r="D16" s="12">
        <v>56</v>
      </c>
      <c r="E16" s="208">
        <v>13</v>
      </c>
    </row>
    <row r="17" spans="1:5" ht="21" customHeight="1" x14ac:dyDescent="0.25">
      <c r="A17" s="16" t="s">
        <v>88</v>
      </c>
      <c r="B17" s="39">
        <f t="shared" si="0"/>
        <v>23</v>
      </c>
      <c r="C17" s="12">
        <v>0</v>
      </c>
      <c r="D17" s="12">
        <v>7</v>
      </c>
      <c r="E17" s="208">
        <v>16</v>
      </c>
    </row>
    <row r="18" spans="1:5" ht="21" customHeight="1" x14ac:dyDescent="0.25">
      <c r="A18" s="16" t="s">
        <v>89</v>
      </c>
      <c r="B18" s="39">
        <f t="shared" si="0"/>
        <v>28</v>
      </c>
      <c r="C18" s="12">
        <v>0</v>
      </c>
      <c r="D18" s="12">
        <v>18</v>
      </c>
      <c r="E18" s="208">
        <v>10</v>
      </c>
    </row>
    <row r="19" spans="1:5" ht="21" customHeight="1" x14ac:dyDescent="0.25">
      <c r="A19" s="16" t="s">
        <v>112</v>
      </c>
      <c r="B19" s="39">
        <f>SUM(C19:E19)</f>
        <v>96</v>
      </c>
      <c r="C19" s="12">
        <v>0</v>
      </c>
      <c r="D19" s="12">
        <v>48</v>
      </c>
      <c r="E19" s="208">
        <v>48</v>
      </c>
    </row>
    <row r="20" spans="1:5" ht="21" customHeight="1" x14ac:dyDescent="0.25">
      <c r="A20" s="16" t="s">
        <v>165</v>
      </c>
      <c r="B20" s="39">
        <f>SUM(C20:E20)</f>
        <v>98</v>
      </c>
      <c r="C20" s="12">
        <v>13</v>
      </c>
      <c r="D20" s="12">
        <v>85</v>
      </c>
      <c r="E20" s="208">
        <v>0</v>
      </c>
    </row>
    <row r="21" spans="1:5" ht="20.100000000000001" customHeight="1" x14ac:dyDescent="0.2">
      <c r="A21" s="82" t="s">
        <v>105</v>
      </c>
      <c r="B21" s="75">
        <f>C21+D21+E21</f>
        <v>99.999999999999986</v>
      </c>
      <c r="C21" s="88">
        <f>C5/B5*100</f>
        <v>30.091920657958394</v>
      </c>
      <c r="D21" s="88">
        <f>D5/B5%</f>
        <v>57.232704402515715</v>
      </c>
      <c r="E21" s="88">
        <f>E5/B5%</f>
        <v>12.675374939525883</v>
      </c>
    </row>
    <row r="22" spans="1:5" ht="5.25" customHeight="1" x14ac:dyDescent="0.2"/>
    <row r="23" spans="1:5" ht="18" customHeight="1" x14ac:dyDescent="0.25">
      <c r="A23" s="97" t="s">
        <v>125</v>
      </c>
      <c r="B23" s="26"/>
      <c r="C23" s="26"/>
      <c r="D23" s="27"/>
    </row>
    <row r="24" spans="1:5" ht="18" customHeight="1" x14ac:dyDescent="0.25">
      <c r="A24" s="97" t="s">
        <v>176</v>
      </c>
      <c r="B24" s="26"/>
      <c r="C24" s="26"/>
      <c r="D24" s="27"/>
    </row>
    <row r="25" spans="1:5" ht="18" customHeight="1" x14ac:dyDescent="0.25">
      <c r="A25" s="98" t="s">
        <v>126</v>
      </c>
      <c r="B25" s="27"/>
      <c r="C25" s="27"/>
    </row>
    <row r="26" spans="1:5" ht="18" customHeight="1" x14ac:dyDescent="0.2">
      <c r="A26" s="100" t="s">
        <v>120</v>
      </c>
    </row>
    <row r="27" spans="1:5" ht="18" customHeight="1" x14ac:dyDescent="0.2">
      <c r="A27" s="105" t="s">
        <v>121</v>
      </c>
    </row>
    <row r="28" spans="1:5" ht="14.25" x14ac:dyDescent="0.2">
      <c r="C28" s="119"/>
    </row>
  </sheetData>
  <mergeCells count="3">
    <mergeCell ref="A3:A4"/>
    <mergeCell ref="A1:D1"/>
    <mergeCell ref="B3:D3"/>
  </mergeCells>
  <pageMargins left="0.15" right="0.15" top="0.35433070866141703" bottom="0.74803149606299202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1</vt:lpstr>
      <vt:lpstr>Table 2</vt:lpstr>
      <vt:lpstr>Table 3</vt:lpstr>
      <vt:lpstr>Table 4</vt:lpstr>
      <vt:lpstr>Table 5</vt:lpstr>
      <vt:lpstr>Table 6</vt:lpstr>
    </vt:vector>
  </TitlesOfParts>
  <Company>STATS - Government of Samoa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Tanielu Isara</dc:creator>
  <cp:lastModifiedBy>Faigalotu Taamilosaga</cp:lastModifiedBy>
  <cp:lastPrinted>2020-02-26T01:19:46Z</cp:lastPrinted>
  <dcterms:created xsi:type="dcterms:W3CDTF">2008-02-22T04:52:58Z</dcterms:created>
  <dcterms:modified xsi:type="dcterms:W3CDTF">2020-04-22T02:29:47Z</dcterms:modified>
</cp:coreProperties>
</file>