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gration\Migration Reports\1.Monthly Report\2023\2 February\"/>
    </mc:Choice>
  </mc:AlternateContent>
  <xr:revisionPtr revIDLastSave="0" documentId="13_ncr:1_{9E1B39CD-67F5-42EA-A83E-8AC151371C3D}" xr6:coauthVersionLast="36" xr6:coauthVersionMax="47" xr10:uidLastSave="{00000000-0000-0000-0000-000000000000}"/>
  <bookViews>
    <workbookView xWindow="0" yWindow="0" windowWidth="28800" windowHeight="11925" activeTab="1" xr2:uid="{00000000-000D-0000-FFFF-FFFF00000000}"/>
  </bookViews>
  <sheets>
    <sheet name="Table 1" sheetId="16" r:id="rId1"/>
    <sheet name="Table 2" sheetId="8" r:id="rId2"/>
    <sheet name="Table 3" sheetId="6" r:id="rId3"/>
    <sheet name="Table 4" sheetId="10" r:id="rId4"/>
    <sheet name="Table 5" sheetId="4" r:id="rId5"/>
    <sheet name="Table 6" sheetId="15" r:id="rId6"/>
  </sheets>
  <calcPr calcId="179021"/>
</workbook>
</file>

<file path=xl/calcChain.xml><?xml version="1.0" encoding="utf-8"?>
<calcChain xmlns="http://schemas.openxmlformats.org/spreadsheetml/2006/main">
  <c r="C24" i="6" l="1"/>
  <c r="C20" i="6"/>
  <c r="C13" i="6"/>
  <c r="C5" i="6"/>
  <c r="C32" i="6" s="1"/>
  <c r="D24" i="6"/>
  <c r="I127" i="16"/>
  <c r="F127" i="16"/>
  <c r="L127" i="16"/>
  <c r="M127" i="16" s="1"/>
  <c r="M124" i="16" l="1"/>
  <c r="L126" i="16"/>
  <c r="M126" i="16" s="1"/>
  <c r="I126" i="16"/>
  <c r="F126" i="16"/>
  <c r="K46" i="16" l="1"/>
  <c r="J46" i="16"/>
  <c r="H46" i="16"/>
  <c r="G46" i="16"/>
  <c r="E46" i="16"/>
  <c r="D46" i="16"/>
  <c r="L124" i="16"/>
  <c r="F124" i="16"/>
  <c r="L123" i="16" l="1"/>
  <c r="I123" i="16"/>
  <c r="F123" i="16"/>
  <c r="M123" i="16" l="1"/>
  <c r="L122" i="16"/>
  <c r="I122" i="16"/>
  <c r="M122" i="16" s="1"/>
  <c r="F122" i="16"/>
  <c r="L121" i="16" l="1"/>
  <c r="I121" i="16"/>
  <c r="M121" i="16" s="1"/>
  <c r="F121" i="16"/>
  <c r="K45" i="16" l="1"/>
  <c r="J45" i="16"/>
  <c r="H45" i="16"/>
  <c r="G45" i="16"/>
  <c r="E45" i="16"/>
  <c r="D45" i="16"/>
  <c r="K44" i="16"/>
  <c r="K17" i="16"/>
  <c r="J17" i="16"/>
  <c r="J44" i="16"/>
  <c r="H44" i="16"/>
  <c r="G44" i="16"/>
  <c r="E44" i="16"/>
  <c r="D44" i="16"/>
  <c r="L114" i="16"/>
  <c r="L115" i="16"/>
  <c r="L116" i="16"/>
  <c r="L117" i="16"/>
  <c r="L118" i="16"/>
  <c r="L119" i="16"/>
  <c r="L120" i="16"/>
  <c r="L113" i="16"/>
  <c r="I114" i="16"/>
  <c r="I115" i="16"/>
  <c r="I116" i="16"/>
  <c r="I117" i="16"/>
  <c r="M117" i="16" s="1"/>
  <c r="I118" i="16"/>
  <c r="M118" i="16" s="1"/>
  <c r="I119" i="16"/>
  <c r="I120" i="16"/>
  <c r="I113" i="16"/>
  <c r="F114" i="16"/>
  <c r="F115" i="16"/>
  <c r="F116" i="16"/>
  <c r="F117" i="16"/>
  <c r="F118" i="16"/>
  <c r="F119" i="16"/>
  <c r="F120" i="16"/>
  <c r="F113" i="16"/>
  <c r="L101" i="16"/>
  <c r="L102" i="16"/>
  <c r="L103" i="16"/>
  <c r="L104" i="16"/>
  <c r="L105" i="16"/>
  <c r="L106" i="16"/>
  <c r="L107" i="16"/>
  <c r="L108" i="16"/>
  <c r="L109" i="16"/>
  <c r="L110" i="16"/>
  <c r="L111" i="16"/>
  <c r="L100" i="16"/>
  <c r="I101" i="16"/>
  <c r="I102" i="16"/>
  <c r="I103" i="16"/>
  <c r="I104" i="16"/>
  <c r="I105" i="16"/>
  <c r="I106" i="16"/>
  <c r="I107" i="16"/>
  <c r="I108" i="16"/>
  <c r="I109" i="16"/>
  <c r="I110" i="16"/>
  <c r="I111" i="16"/>
  <c r="I100" i="16"/>
  <c r="F101" i="16"/>
  <c r="F102" i="16"/>
  <c r="F103" i="16"/>
  <c r="F104" i="16"/>
  <c r="F105" i="16"/>
  <c r="F106" i="16"/>
  <c r="F107" i="16"/>
  <c r="F108" i="16"/>
  <c r="F109" i="16"/>
  <c r="F110" i="16"/>
  <c r="F111" i="16"/>
  <c r="F100" i="16"/>
  <c r="L92" i="16"/>
  <c r="L93" i="16"/>
  <c r="L94" i="16"/>
  <c r="L95" i="16"/>
  <c r="L96" i="16"/>
  <c r="L97" i="16"/>
  <c r="L98" i="16"/>
  <c r="L91" i="16"/>
  <c r="I98" i="16"/>
  <c r="I97" i="16"/>
  <c r="F97" i="16"/>
  <c r="I96" i="16"/>
  <c r="F96" i="16"/>
  <c r="I95" i="16"/>
  <c r="F95" i="16"/>
  <c r="I94" i="16"/>
  <c r="F94" i="16"/>
  <c r="I93" i="16"/>
  <c r="F93" i="16"/>
  <c r="I92" i="16"/>
  <c r="F92" i="16"/>
  <c r="I91" i="16"/>
  <c r="F91" i="16"/>
  <c r="L89" i="16"/>
  <c r="L90" i="16"/>
  <c r="I90" i="16"/>
  <c r="F90" i="16"/>
  <c r="I46" i="16" l="1"/>
  <c r="L46" i="16"/>
  <c r="F46" i="16"/>
  <c r="M113" i="16"/>
  <c r="M120" i="16"/>
  <c r="M116" i="16"/>
  <c r="I45" i="16"/>
  <c r="F45" i="16"/>
  <c r="M115" i="16"/>
  <c r="L45" i="16"/>
  <c r="M90" i="16"/>
  <c r="M114" i="16"/>
  <c r="M91" i="16"/>
  <c r="M98" i="16"/>
  <c r="M96" i="16"/>
  <c r="M94" i="16"/>
  <c r="M92" i="16"/>
  <c r="M110" i="16"/>
  <c r="M108" i="16"/>
  <c r="M106" i="16"/>
  <c r="M104" i="16"/>
  <c r="M102" i="16"/>
  <c r="M97" i="16"/>
  <c r="M95" i="16"/>
  <c r="M93" i="16"/>
  <c r="M100" i="16"/>
  <c r="M111" i="16"/>
  <c r="M109" i="16"/>
  <c r="M107" i="16"/>
  <c r="M105" i="16"/>
  <c r="M103" i="16"/>
  <c r="M101" i="16"/>
  <c r="M119" i="16"/>
  <c r="L88" i="16"/>
  <c r="I89" i="16"/>
  <c r="M89" i="16" s="1"/>
  <c r="F89" i="16"/>
  <c r="M46" i="16" l="1"/>
  <c r="M45" i="16"/>
  <c r="I88" i="16"/>
  <c r="M88" i="16" s="1"/>
  <c r="F88" i="16"/>
  <c r="L87" i="16"/>
  <c r="L44" i="16" s="1"/>
  <c r="B20" i="15" l="1"/>
  <c r="E5" i="15"/>
  <c r="D5" i="15"/>
  <c r="C5" i="15"/>
  <c r="B19" i="15"/>
  <c r="I87" i="16"/>
  <c r="I85" i="16"/>
  <c r="F87" i="16"/>
  <c r="F44" i="16" s="1"/>
  <c r="F85" i="16"/>
  <c r="H17" i="16"/>
  <c r="G17" i="16"/>
  <c r="E17" i="16"/>
  <c r="D17" i="16"/>
  <c r="K16" i="16"/>
  <c r="J16" i="16"/>
  <c r="H16" i="16"/>
  <c r="G16" i="16"/>
  <c r="E16" i="16"/>
  <c r="D16" i="16"/>
  <c r="D15" i="16"/>
  <c r="E15" i="16"/>
  <c r="L85" i="16"/>
  <c r="M87" i="16" l="1"/>
  <c r="I44" i="16"/>
  <c r="M44" i="16" s="1"/>
  <c r="M85" i="16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L84" i="16"/>
  <c r="L83" i="16"/>
  <c r="L82" i="16"/>
  <c r="I83" i="16"/>
  <c r="F83" i="16"/>
  <c r="J22" i="10"/>
  <c r="J19" i="10"/>
  <c r="J13" i="10"/>
  <c r="J6" i="10"/>
  <c r="L81" i="16"/>
  <c r="I84" i="16"/>
  <c r="F84" i="16"/>
  <c r="L80" i="16"/>
  <c r="I82" i="16"/>
  <c r="F82" i="16"/>
  <c r="L79" i="16"/>
  <c r="I81" i="16"/>
  <c r="F81" i="16"/>
  <c r="L78" i="16"/>
  <c r="I80" i="16"/>
  <c r="F80" i="16"/>
  <c r="L77" i="16"/>
  <c r="I79" i="16"/>
  <c r="F79" i="16"/>
  <c r="L76" i="16"/>
  <c r="I78" i="16"/>
  <c r="F78" i="16"/>
  <c r="L75" i="16"/>
  <c r="I77" i="16"/>
  <c r="F77" i="16"/>
  <c r="L74" i="16"/>
  <c r="I76" i="16"/>
  <c r="F76" i="16"/>
  <c r="F5" i="16"/>
  <c r="I5" i="16"/>
  <c r="L5" i="16"/>
  <c r="F6" i="16"/>
  <c r="I6" i="16"/>
  <c r="L6" i="16"/>
  <c r="F7" i="16"/>
  <c r="I7" i="16"/>
  <c r="L7" i="16"/>
  <c r="F8" i="16"/>
  <c r="I8" i="16"/>
  <c r="L8" i="16"/>
  <c r="F9" i="16"/>
  <c r="I9" i="16"/>
  <c r="L9" i="16"/>
  <c r="M10" i="16"/>
  <c r="F11" i="16"/>
  <c r="I11" i="16"/>
  <c r="L11" i="16"/>
  <c r="F12" i="16"/>
  <c r="I12" i="16"/>
  <c r="L12" i="16"/>
  <c r="F13" i="16"/>
  <c r="I13" i="16"/>
  <c r="L13" i="16"/>
  <c r="D14" i="16"/>
  <c r="E14" i="16"/>
  <c r="G14" i="16"/>
  <c r="H14" i="16"/>
  <c r="J14" i="16"/>
  <c r="K14" i="16"/>
  <c r="G15" i="16"/>
  <c r="H15" i="16"/>
  <c r="J15" i="16"/>
  <c r="K15" i="16"/>
  <c r="F19" i="16"/>
  <c r="I19" i="16"/>
  <c r="L19" i="16"/>
  <c r="F20" i="16"/>
  <c r="I20" i="16"/>
  <c r="L20" i="16"/>
  <c r="F21" i="16"/>
  <c r="I21" i="16"/>
  <c r="L21" i="16"/>
  <c r="F22" i="16"/>
  <c r="I22" i="16"/>
  <c r="L22" i="16"/>
  <c r="F23" i="16"/>
  <c r="I23" i="16"/>
  <c r="L23" i="16"/>
  <c r="F24" i="16"/>
  <c r="I24" i="16"/>
  <c r="L24" i="16"/>
  <c r="F25" i="16"/>
  <c r="I25" i="16"/>
  <c r="L25" i="16"/>
  <c r="F26" i="16"/>
  <c r="I26" i="16"/>
  <c r="L26" i="16"/>
  <c r="F27" i="16"/>
  <c r="I27" i="16"/>
  <c r="L27" i="16"/>
  <c r="F28" i="16"/>
  <c r="I28" i="16"/>
  <c r="L28" i="16"/>
  <c r="F29" i="16"/>
  <c r="I29" i="16"/>
  <c r="L29" i="16"/>
  <c r="F30" i="16"/>
  <c r="I30" i="16"/>
  <c r="L30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F48" i="16"/>
  <c r="I48" i="16"/>
  <c r="L48" i="16"/>
  <c r="F49" i="16"/>
  <c r="I49" i="16"/>
  <c r="L49" i="16"/>
  <c r="F50" i="16"/>
  <c r="I50" i="16"/>
  <c r="L50" i="16"/>
  <c r="F51" i="16"/>
  <c r="I51" i="16"/>
  <c r="L51" i="16"/>
  <c r="F52" i="16"/>
  <c r="I52" i="16"/>
  <c r="L52" i="16"/>
  <c r="F53" i="16"/>
  <c r="I53" i="16"/>
  <c r="L53" i="16"/>
  <c r="F54" i="16"/>
  <c r="I54" i="16"/>
  <c r="L54" i="16"/>
  <c r="F55" i="16"/>
  <c r="I55" i="16"/>
  <c r="L55" i="16"/>
  <c r="F56" i="16"/>
  <c r="I56" i="16"/>
  <c r="L56" i="16"/>
  <c r="F57" i="16"/>
  <c r="I57" i="16"/>
  <c r="L57" i="16"/>
  <c r="F58" i="16"/>
  <c r="I58" i="16"/>
  <c r="L58" i="16"/>
  <c r="F59" i="16"/>
  <c r="L59" i="16"/>
  <c r="F61" i="16"/>
  <c r="I61" i="16"/>
  <c r="L61" i="16"/>
  <c r="F62" i="16"/>
  <c r="I62" i="16"/>
  <c r="L62" i="16"/>
  <c r="F63" i="16"/>
  <c r="I63" i="16"/>
  <c r="L63" i="16"/>
  <c r="F64" i="16"/>
  <c r="I64" i="16"/>
  <c r="L64" i="16"/>
  <c r="F65" i="16"/>
  <c r="I65" i="16"/>
  <c r="L65" i="16"/>
  <c r="F66" i="16"/>
  <c r="I66" i="16"/>
  <c r="L66" i="16"/>
  <c r="F67" i="16"/>
  <c r="I67" i="16"/>
  <c r="L67" i="16"/>
  <c r="F68" i="16"/>
  <c r="I68" i="16"/>
  <c r="L68" i="16"/>
  <c r="F69" i="16"/>
  <c r="I69" i="16"/>
  <c r="L69" i="16"/>
  <c r="F70" i="16"/>
  <c r="I70" i="16"/>
  <c r="L70" i="16"/>
  <c r="F71" i="16"/>
  <c r="I71" i="16"/>
  <c r="L71" i="16"/>
  <c r="F72" i="16"/>
  <c r="I72" i="16"/>
  <c r="L72" i="16"/>
  <c r="F74" i="16"/>
  <c r="I74" i="16"/>
  <c r="F75" i="16"/>
  <c r="I75" i="16"/>
  <c r="F7" i="4"/>
  <c r="C27" i="10"/>
  <c r="C26" i="10"/>
  <c r="C25" i="10"/>
  <c r="C24" i="10"/>
  <c r="C23" i="10"/>
  <c r="C21" i="10"/>
  <c r="C20" i="10"/>
  <c r="C18" i="10"/>
  <c r="C17" i="10"/>
  <c r="C16" i="10"/>
  <c r="C15" i="10"/>
  <c r="C14" i="10"/>
  <c r="C12" i="10"/>
  <c r="C11" i="10"/>
  <c r="C10" i="10"/>
  <c r="C9" i="10"/>
  <c r="C8" i="10"/>
  <c r="H6" i="10"/>
  <c r="I6" i="10"/>
  <c r="I13" i="10"/>
  <c r="D7" i="4"/>
  <c r="B8" i="4"/>
  <c r="B9" i="4"/>
  <c r="B10" i="4"/>
  <c r="B11" i="4"/>
  <c r="B12" i="4"/>
  <c r="B13" i="4"/>
  <c r="D15" i="4"/>
  <c r="F15" i="4"/>
  <c r="B16" i="4"/>
  <c r="B17" i="4"/>
  <c r="B18" i="4"/>
  <c r="E6" i="10"/>
  <c r="F6" i="10"/>
  <c r="G6" i="10"/>
  <c r="C7" i="10"/>
  <c r="E13" i="10"/>
  <c r="F13" i="10"/>
  <c r="G13" i="10"/>
  <c r="H13" i="10"/>
  <c r="E19" i="10"/>
  <c r="F19" i="10"/>
  <c r="G19" i="10"/>
  <c r="H19" i="10"/>
  <c r="I19" i="10"/>
  <c r="E22" i="10"/>
  <c r="F22" i="10"/>
  <c r="G22" i="10"/>
  <c r="H22" i="10"/>
  <c r="I22" i="10"/>
  <c r="D5" i="6"/>
  <c r="E6" i="6"/>
  <c r="E7" i="6"/>
  <c r="E8" i="6"/>
  <c r="E9" i="6"/>
  <c r="E10" i="6"/>
  <c r="E11" i="6"/>
  <c r="D13" i="6"/>
  <c r="E14" i="6"/>
  <c r="E15" i="6"/>
  <c r="E16" i="6"/>
  <c r="E17" i="6"/>
  <c r="E18" i="6"/>
  <c r="D20" i="6"/>
  <c r="E21" i="6"/>
  <c r="E22" i="6"/>
  <c r="E25" i="6"/>
  <c r="E26" i="6"/>
  <c r="E27" i="6"/>
  <c r="E28" i="6"/>
  <c r="E30" i="6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M52" i="16" l="1"/>
  <c r="M63" i="16"/>
  <c r="M21" i="16"/>
  <c r="M51" i="16"/>
  <c r="M22" i="16"/>
  <c r="M84" i="16"/>
  <c r="M83" i="16"/>
  <c r="M66" i="16"/>
  <c r="M64" i="16"/>
  <c r="M57" i="16"/>
  <c r="D6" i="4"/>
  <c r="C23" i="8"/>
  <c r="M20" i="16"/>
  <c r="M62" i="16"/>
  <c r="M59" i="16"/>
  <c r="M6" i="16"/>
  <c r="M23" i="16"/>
  <c r="M75" i="16"/>
  <c r="M68" i="16"/>
  <c r="F17" i="16"/>
  <c r="L17" i="16"/>
  <c r="M55" i="16"/>
  <c r="E13" i="6"/>
  <c r="E5" i="6"/>
  <c r="E24" i="6"/>
  <c r="M50" i="16"/>
  <c r="M29" i="16"/>
  <c r="M25" i="16"/>
  <c r="M24" i="16"/>
  <c r="M72" i="16"/>
  <c r="M67" i="16"/>
  <c r="M65" i="16"/>
  <c r="M61" i="16"/>
  <c r="M58" i="16"/>
  <c r="M56" i="16"/>
  <c r="M8" i="16"/>
  <c r="F6" i="4"/>
  <c r="E20" i="6"/>
  <c r="F28" i="10"/>
  <c r="G28" i="10"/>
  <c r="D32" i="6"/>
  <c r="I14" i="16"/>
  <c r="F15" i="16"/>
  <c r="M77" i="16"/>
  <c r="M81" i="16"/>
  <c r="I16" i="16"/>
  <c r="M74" i="16"/>
  <c r="I17" i="16"/>
  <c r="M69" i="16"/>
  <c r="F16" i="16"/>
  <c r="M12" i="16"/>
  <c r="M79" i="16"/>
  <c r="J28" i="10"/>
  <c r="L16" i="16"/>
  <c r="M53" i="16"/>
  <c r="M48" i="16"/>
  <c r="M27" i="16"/>
  <c r="B5" i="15"/>
  <c r="B15" i="4"/>
  <c r="B7" i="4"/>
  <c r="I28" i="10"/>
  <c r="C13" i="10"/>
  <c r="C22" i="10"/>
  <c r="C6" i="10"/>
  <c r="H28" i="10"/>
  <c r="C19" i="10"/>
  <c r="E28" i="10"/>
  <c r="L15" i="16"/>
  <c r="I15" i="16"/>
  <c r="M49" i="16"/>
  <c r="M71" i="16"/>
  <c r="M70" i="16"/>
  <c r="M54" i="16"/>
  <c r="M30" i="16"/>
  <c r="M28" i="16"/>
  <c r="M26" i="16"/>
  <c r="M19" i="16"/>
  <c r="L14" i="16"/>
  <c r="M76" i="16"/>
  <c r="M78" i="16"/>
  <c r="M80" i="16"/>
  <c r="M82" i="16"/>
  <c r="F14" i="16"/>
  <c r="E32" i="6" l="1"/>
  <c r="M17" i="16"/>
  <c r="F24" i="6"/>
  <c r="M13" i="16"/>
  <c r="M15" i="16"/>
  <c r="M14" i="16"/>
  <c r="B6" i="4"/>
  <c r="E6" i="4" s="1"/>
  <c r="M16" i="16"/>
  <c r="E21" i="15"/>
  <c r="D21" i="15"/>
  <c r="C21" i="15"/>
  <c r="C28" i="10"/>
  <c r="D26" i="10" s="1"/>
  <c r="B21" i="15" l="1"/>
  <c r="F13" i="6"/>
  <c r="F22" i="6"/>
  <c r="F17" i="6"/>
  <c r="E33" i="6"/>
  <c r="F9" i="6"/>
  <c r="F28" i="6"/>
  <c r="F30" i="6"/>
  <c r="F25" i="6"/>
  <c r="F10" i="6"/>
  <c r="F7" i="6"/>
  <c r="F6" i="6"/>
  <c r="F8" i="6"/>
  <c r="F15" i="6"/>
  <c r="D33" i="6"/>
  <c r="F16" i="6"/>
  <c r="F11" i="6"/>
  <c r="F32" i="6"/>
  <c r="C33" i="6"/>
  <c r="F18" i="6"/>
  <c r="F14" i="6"/>
  <c r="F21" i="6"/>
  <c r="F5" i="6"/>
  <c r="F20" i="6"/>
  <c r="F26" i="6"/>
  <c r="F27" i="6"/>
  <c r="E9" i="4"/>
  <c r="G13" i="4"/>
  <c r="G17" i="4"/>
  <c r="G10" i="4"/>
  <c r="E12" i="4"/>
  <c r="E10" i="4"/>
  <c r="C10" i="4" s="1"/>
  <c r="E8" i="4"/>
  <c r="G11" i="4"/>
  <c r="E17" i="4"/>
  <c r="E16" i="4"/>
  <c r="E11" i="4"/>
  <c r="G18" i="4"/>
  <c r="G16" i="4"/>
  <c r="E13" i="4"/>
  <c r="G12" i="4"/>
  <c r="E18" i="4"/>
  <c r="C18" i="4" s="1"/>
  <c r="G9" i="4"/>
  <c r="C9" i="4" s="1"/>
  <c r="G6" i="4"/>
  <c r="G8" i="4"/>
  <c r="D14" i="10"/>
  <c r="D15" i="10"/>
  <c r="I29" i="10"/>
  <c r="D20" i="10"/>
  <c r="D12" i="10"/>
  <c r="D16" i="10"/>
  <c r="D11" i="10"/>
  <c r="F29" i="10"/>
  <c r="D18" i="10"/>
  <c r="E29" i="10"/>
  <c r="D8" i="10"/>
  <c r="D21" i="10"/>
  <c r="D13" i="10"/>
  <c r="D27" i="10"/>
  <c r="G29" i="10"/>
  <c r="D10" i="10"/>
  <c r="D9" i="10"/>
  <c r="D7" i="10"/>
  <c r="D22" i="10"/>
  <c r="J29" i="10"/>
  <c r="D23" i="10"/>
  <c r="D6" i="10"/>
  <c r="D24" i="10"/>
  <c r="D19" i="10"/>
  <c r="H29" i="10"/>
  <c r="D25" i="10"/>
  <c r="D17" i="10"/>
  <c r="C17" i="4" l="1"/>
  <c r="C8" i="4"/>
  <c r="C13" i="4"/>
  <c r="C11" i="4"/>
  <c r="G15" i="4"/>
  <c r="G7" i="4"/>
  <c r="C16" i="4"/>
  <c r="C15" i="4" s="1"/>
  <c r="E7" i="4"/>
  <c r="E15" i="4"/>
  <c r="C12" i="4"/>
  <c r="C29" i="10"/>
  <c r="D28" i="10"/>
  <c r="C7" i="4" l="1"/>
</calcChain>
</file>

<file path=xl/sharedStrings.xml><?xml version="1.0" encoding="utf-8"?>
<sst xmlns="http://schemas.openxmlformats.org/spreadsheetml/2006/main" count="346" uniqueCount="212">
  <si>
    <t>Total</t>
  </si>
  <si>
    <t>Air</t>
  </si>
  <si>
    <t>Sea</t>
  </si>
  <si>
    <t>Visitors</t>
  </si>
  <si>
    <t>Returning Residence</t>
  </si>
  <si>
    <t>Transit</t>
  </si>
  <si>
    <t>Age</t>
  </si>
  <si>
    <t>Male</t>
  </si>
  <si>
    <t>Female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</si>
  <si>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</si>
  <si>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</si>
  <si>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</si>
  <si>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</si>
  <si>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</si>
  <si>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</si>
  <si>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</si>
  <si>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</si>
  <si>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</si>
  <si>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</si>
  <si>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</si>
  <si>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</si>
  <si>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</si>
  <si>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</si>
  <si>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</si>
  <si>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</si>
  <si>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Mode of Travel</t>
  </si>
  <si>
    <t>OCEANIA</t>
  </si>
  <si>
    <t>American Samoa</t>
  </si>
  <si>
    <t>Fiji</t>
  </si>
  <si>
    <t>Cook Island</t>
  </si>
  <si>
    <t>Other Pacific Is</t>
  </si>
  <si>
    <t>New Zealand</t>
  </si>
  <si>
    <t>Australia</t>
  </si>
  <si>
    <t>EUROPE</t>
  </si>
  <si>
    <t>United Kingdom</t>
  </si>
  <si>
    <t>Scandinavia</t>
  </si>
  <si>
    <t>Benelux</t>
  </si>
  <si>
    <t>Germany</t>
  </si>
  <si>
    <t>Other Europe</t>
  </si>
  <si>
    <t>AMERICA</t>
  </si>
  <si>
    <t>U.S.A</t>
  </si>
  <si>
    <t>Canada</t>
  </si>
  <si>
    <t>ASIA</t>
  </si>
  <si>
    <t>Japan</t>
  </si>
  <si>
    <t>China</t>
  </si>
  <si>
    <t>Other Asia</t>
  </si>
  <si>
    <t>OTHERS</t>
  </si>
  <si>
    <t>TOTAL</t>
  </si>
  <si>
    <t>PERCENTAGE DISTRIBUTION</t>
  </si>
  <si>
    <r>
      <t xml:space="preserve">                    expatriates who are employed and living in Samoa </t>
    </r>
    <r>
      <rPr>
        <b/>
        <sz val="9"/>
        <color indexed="63"/>
        <rFont val="Bookman Old Style"/>
        <family val="1"/>
      </rPr>
      <t>(include transit)</t>
    </r>
    <r>
      <rPr>
        <sz val="9"/>
        <rFont val="Bookman Old Style"/>
        <family val="1"/>
      </rPr>
      <t>.</t>
    </r>
  </si>
  <si>
    <t xml:space="preserve">             </t>
  </si>
  <si>
    <t xml:space="preserve">              (ii)   Visitors also include Samoan citizens whose country of usual residence are country abroad.</t>
  </si>
  <si>
    <r>
      <t xml:space="preserve">              (iii)  </t>
    </r>
    <r>
      <rPr>
        <b/>
        <sz val="9"/>
        <rFont val="Bookman Old Style"/>
        <family val="1"/>
      </rPr>
      <t>Scandinavia</t>
    </r>
    <r>
      <rPr>
        <sz val="9"/>
        <rFont val="Bookman Old Style"/>
        <family val="1"/>
      </rPr>
      <t>- refers to countries of Norway, Sweden, Finland and Denmark.</t>
    </r>
  </si>
  <si>
    <r>
      <t xml:space="preserve">       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    (iv) </t>
    </r>
    <r>
      <rPr>
        <b/>
        <sz val="9"/>
        <rFont val="Bookman Old Style"/>
        <family val="1"/>
      </rPr>
      <t xml:space="preserve"> Benelux:  </t>
    </r>
    <r>
      <rPr>
        <sz val="9"/>
        <rFont val="Bookman Old Style"/>
        <family val="1"/>
      </rPr>
      <t xml:space="preserve">    - refers to countries of Belgium, Netherlands and Luxembourg.</t>
    </r>
  </si>
  <si>
    <t>Purpose of Visit</t>
  </si>
  <si>
    <t>Holiday/</t>
  </si>
  <si>
    <t>Business/</t>
  </si>
  <si>
    <t>Visit Friends/</t>
  </si>
  <si>
    <t>Others</t>
  </si>
  <si>
    <t>Vacation</t>
  </si>
  <si>
    <t>Conference</t>
  </si>
  <si>
    <t>Relatives</t>
  </si>
  <si>
    <t xml:space="preserve">United Kingdom </t>
  </si>
  <si>
    <t>U.S.A.</t>
  </si>
  <si>
    <t>Carrier</t>
  </si>
  <si>
    <t>Purpose of Entry</t>
  </si>
  <si>
    <t>AIR</t>
  </si>
  <si>
    <t>Air New Zealand</t>
  </si>
  <si>
    <t>Other Air Carrier</t>
  </si>
  <si>
    <t>SEA</t>
  </si>
  <si>
    <t>Yacht</t>
  </si>
  <si>
    <t>Other Sea Carrier</t>
  </si>
  <si>
    <t>Duration of Stay</t>
  </si>
  <si>
    <t>Place of Stay</t>
  </si>
  <si>
    <t>Hotel/Motel</t>
  </si>
  <si>
    <t>Private</t>
  </si>
  <si>
    <t>1day</t>
  </si>
  <si>
    <t>2days</t>
  </si>
  <si>
    <t>3days</t>
  </si>
  <si>
    <t>4days</t>
  </si>
  <si>
    <t>5days</t>
  </si>
  <si>
    <t>6days</t>
  </si>
  <si>
    <t>7days</t>
  </si>
  <si>
    <t>8-14days</t>
  </si>
  <si>
    <t>15-30days</t>
  </si>
  <si>
    <t>31-60days</t>
  </si>
  <si>
    <t>61-90days</t>
  </si>
  <si>
    <t>91-180days</t>
  </si>
  <si>
    <t>181-365days</t>
  </si>
  <si>
    <t>Sports</t>
  </si>
  <si>
    <r>
      <t xml:space="preserve">          :    </t>
    </r>
    <r>
      <rPr>
        <sz val="9"/>
        <rFont val="Bookman Old Style"/>
        <family val="1"/>
      </rPr>
      <t>Sports was re-introduced again in the Purpose of Visit Category as of August 2008.</t>
    </r>
  </si>
  <si>
    <r>
      <t xml:space="preserve">   </t>
    </r>
    <r>
      <rPr>
        <b/>
        <sz val="9"/>
        <rFont val="Bookman Old Style"/>
        <family val="1"/>
      </rPr>
      <t xml:space="preserve">Note: </t>
    </r>
    <r>
      <rPr>
        <sz val="9"/>
        <rFont val="Bookman Old Style"/>
        <family val="1"/>
      </rPr>
      <t xml:space="preserve">  (i)  Visitors refer to all  person visiting Samoa other than returning residents and also </t>
    </r>
  </si>
  <si>
    <r>
      <t xml:space="preserve"> 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Figures are subject to rounding errors</t>
    </r>
  </si>
  <si>
    <r>
      <t xml:space="preserve">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figures.</t>
    </r>
  </si>
  <si>
    <r>
      <t xml:space="preserve">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 Figures are subject to rounding errors</t>
    </r>
  </si>
  <si>
    <r>
      <t xml:space="preserve">       </t>
    </r>
    <r>
      <rPr>
        <sz val="9"/>
        <rFont val="Bookman Old Style"/>
        <family val="1"/>
      </rPr>
      <t xml:space="preserve"> 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</si>
  <si>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>Percentage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</si>
  <si>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Percentage </t>
    </r>
    <r>
      <rPr>
        <b/>
        <vertAlign val="superscript"/>
        <sz val="9"/>
        <rFont val="Bookman Old Style"/>
        <family val="1"/>
      </rPr>
      <t>2</t>
    </r>
  </si>
  <si>
    <r>
      <t xml:space="preserve">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   </t>
    </r>
    <r>
      <rPr>
        <sz val="9"/>
        <rFont val="Bookman Old Style"/>
        <family val="1"/>
      </rPr>
      <t>Provisional figures</t>
    </r>
  </si>
  <si>
    <t xml:space="preserve">        2:    Figures are subject to rounding errors</t>
  </si>
  <si>
    <t xml:space="preserve">Country of Usual Residence </t>
  </si>
  <si>
    <t xml:space="preserve">AMERICA </t>
  </si>
  <si>
    <t>OTHER COUNTRIES</t>
  </si>
  <si>
    <r>
      <t xml:space="preserve">% DISTRIBUTION </t>
    </r>
    <r>
      <rPr>
        <b/>
        <vertAlign val="superscript"/>
        <sz val="8"/>
        <rFont val="Bookman Old Style"/>
        <family val="1"/>
      </rPr>
      <t>2</t>
    </r>
  </si>
  <si>
    <r>
      <t xml:space="preserve">Percentage Distribution </t>
    </r>
    <r>
      <rPr>
        <b/>
        <vertAlign val="superscript"/>
        <sz val="9"/>
        <rFont val="Bookman Old Style"/>
        <family val="1"/>
      </rPr>
      <t>2</t>
    </r>
  </si>
  <si>
    <t>Korea</t>
  </si>
  <si>
    <t>Purpose of  Entry</t>
  </si>
  <si>
    <t>Total Visitors</t>
  </si>
  <si>
    <t xml:space="preserve">         1:   Provisional figures</t>
  </si>
  <si>
    <t>Percentage %</t>
  </si>
  <si>
    <t>Talofa Airways</t>
  </si>
  <si>
    <t>&gt; Year</t>
  </si>
  <si>
    <r>
      <t xml:space="preserve">Percentage </t>
    </r>
    <r>
      <rPr>
        <b/>
        <vertAlign val="superscript"/>
        <sz val="8"/>
        <rFont val="Bookman Old Style"/>
        <family val="1"/>
      </rPr>
      <t>2</t>
    </r>
  </si>
  <si>
    <r>
      <t xml:space="preserve">  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>Provisional figures</t>
    </r>
  </si>
  <si>
    <t xml:space="preserve">          2: Figures are subject to rounding errors</t>
  </si>
  <si>
    <t>Returning Residents</t>
  </si>
  <si>
    <t>Temporary Residents</t>
  </si>
  <si>
    <t xml:space="preserve">              (v)  Exclude Cruise Liner Passengers.</t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</si>
  <si>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Ministry of the Prime Minister and Cabinet; Immigration Division, </t>
    </r>
  </si>
  <si>
    <r>
      <t xml:space="preserve"> 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Visitors here, exclude transit.</t>
    </r>
  </si>
  <si>
    <r>
      <t xml:space="preserve">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   Total visitors include transit.</t>
    </r>
  </si>
  <si>
    <r>
      <t xml:space="preserve"> </t>
    </r>
    <r>
      <rPr>
        <b/>
        <sz val="9"/>
        <rFont val="Bookman Old Style"/>
        <family val="1"/>
      </rPr>
      <t>Note</t>
    </r>
    <r>
      <rPr>
        <sz val="9"/>
        <rFont val="Bookman Old Style"/>
        <family val="1"/>
      </rPr>
      <t xml:space="preserve">  :    Overall visitors include transit.</t>
    </r>
  </si>
  <si>
    <r>
      <t xml:space="preserve">           …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Denote not yet available</t>
    </r>
  </si>
  <si>
    <r>
      <t xml:space="preserve">          </t>
    </r>
    <r>
      <rPr>
        <sz val="9"/>
        <rFont val="Bookman Old Style"/>
        <family val="1"/>
      </rPr>
      <t>1: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Provisional figures</t>
    </r>
  </si>
  <si>
    <r>
      <t xml:space="preserve">                </t>
    </r>
    <r>
      <rPr>
        <sz val="9"/>
        <rFont val="Bookman Old Style"/>
        <family val="1"/>
      </rPr>
      <t>and Samoa Bureau of Statistics.</t>
    </r>
  </si>
  <si>
    <t xml:space="preserve">February </t>
  </si>
  <si>
    <t xml:space="preserve">January </t>
  </si>
  <si>
    <t>464</t>
  </si>
  <si>
    <t>21,129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</si>
  <si>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</si>
  <si>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</si>
  <si>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</si>
  <si>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</si>
  <si>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</si>
  <si>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</si>
  <si>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</si>
  <si>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</si>
  <si>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</si>
  <si>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</si>
  <si>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2018</t>
  </si>
  <si>
    <t xml:space="preserve">November </t>
  </si>
  <si>
    <t xml:space="preserve">June </t>
  </si>
  <si>
    <t xml:space="preserve">April </t>
  </si>
  <si>
    <t>2017</t>
  </si>
  <si>
    <t xml:space="preserve">December </t>
  </si>
  <si>
    <t>2016</t>
  </si>
  <si>
    <t>2015</t>
  </si>
  <si>
    <t>Migration</t>
  </si>
  <si>
    <t xml:space="preserve">Sea </t>
  </si>
  <si>
    <t xml:space="preserve">Air </t>
  </si>
  <si>
    <t>Period</t>
  </si>
  <si>
    <t>Net</t>
  </si>
  <si>
    <t>Total Departures</t>
  </si>
  <si>
    <t>Total Arrivals</t>
  </si>
  <si>
    <t>Visitors Arrivals</t>
  </si>
  <si>
    <t>Country of Usual Residence</t>
  </si>
  <si>
    <t>Ocotber</t>
  </si>
  <si>
    <t>Not Stated</t>
  </si>
  <si>
    <t>2020</t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</si>
  <si>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 xml:space="preserve"> :   Ministry of the Prime Minister and Cabinet- Immigration Division; Ministry of Customs and Revenue</t>
    </r>
  </si>
  <si>
    <t>473</t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</si>
  <si>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of Customs and Revenue, and Samoa Bureau of Statistics.</t>
    </r>
  </si>
  <si>
    <r>
      <t xml:space="preserve">Source:   </t>
    </r>
    <r>
      <rPr>
        <sz val="9"/>
        <rFont val="Bookman Old Style"/>
        <family val="1"/>
      </rPr>
      <t xml:space="preserve">Ministry of the Prime Minister and Cabinet; Immigration Division, Ministry of Customs and Revenue </t>
    </r>
  </si>
  <si>
    <r>
      <t xml:space="preserve">              </t>
    </r>
    <r>
      <rPr>
        <sz val="9"/>
        <rFont val="Bookman Old Style"/>
        <family val="1"/>
      </rPr>
      <t xml:space="preserve">  and Samoa Bureau of Statistics.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</si>
  <si>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of Customs and Revenue and Samoa Bureau of Statistics.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</si>
  <si>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Ministry of Customs</t>
    </r>
  </si>
  <si>
    <t xml:space="preserve">              and Revenue; and Samoa Bureau of Statistics.</t>
  </si>
  <si>
    <t xml:space="preserve">             Ministry of Customs and Revenue and Samoa Bureau of Statistics.</t>
  </si>
  <si>
    <t>323</t>
  </si>
  <si>
    <t>470</t>
  </si>
  <si>
    <t>279</t>
  </si>
  <si>
    <t>7668</t>
  </si>
  <si>
    <t>341</t>
  </si>
  <si>
    <t>410</t>
  </si>
  <si>
    <t>278</t>
  </si>
  <si>
    <t>302</t>
  </si>
  <si>
    <t>227</t>
  </si>
  <si>
    <t>289</t>
  </si>
  <si>
    <t>389</t>
  </si>
  <si>
    <t>336</t>
  </si>
  <si>
    <t>352</t>
  </si>
  <si>
    <t>151</t>
  </si>
  <si>
    <t>348</t>
  </si>
  <si>
    <t>206</t>
  </si>
  <si>
    <t>364</t>
  </si>
  <si>
    <t>89</t>
  </si>
  <si>
    <t>262</t>
  </si>
  <si>
    <t>253</t>
  </si>
  <si>
    <t>301</t>
  </si>
  <si>
    <t>2021</t>
  </si>
  <si>
    <t>859</t>
  </si>
  <si>
    <t>296</t>
  </si>
  <si>
    <t>502</t>
  </si>
  <si>
    <t>144</t>
  </si>
  <si>
    <t>234</t>
  </si>
  <si>
    <t>213</t>
  </si>
  <si>
    <t>670</t>
  </si>
  <si>
    <t>2022</t>
  </si>
  <si>
    <t xml:space="preserve">Quantas </t>
  </si>
  <si>
    <r>
      <t xml:space="preserve">Samoa Airways </t>
    </r>
    <r>
      <rPr>
        <vertAlign val="superscript"/>
        <sz val="8"/>
        <rFont val="Bookman Old Style"/>
        <family val="1"/>
      </rPr>
      <t>3</t>
    </r>
  </si>
  <si>
    <r>
      <t xml:space="preserve">Fiji Airways </t>
    </r>
    <r>
      <rPr>
        <vertAlign val="superscript"/>
        <sz val="8"/>
        <rFont val="Bookman Old Style"/>
        <family val="1"/>
      </rPr>
      <t>4</t>
    </r>
  </si>
  <si>
    <t xml:space="preserve">        4:    Air Pacific is now called Fiji Airways</t>
  </si>
  <si>
    <t xml:space="preserve">        3:    Polynesian Airlines is now called Samoa Airways</t>
  </si>
  <si>
    <t>2023</t>
  </si>
  <si>
    <r>
      <t>Table 1:    Monthly Arrival and Departure by Mode of Travel and Net Migration, 2012 - 2023</t>
    </r>
    <r>
      <rPr>
        <u/>
        <vertAlign val="superscript"/>
        <sz val="10"/>
        <rFont val="Bookman Old Style"/>
        <family val="1"/>
      </rPr>
      <t>1</t>
    </r>
  </si>
  <si>
    <r>
      <t xml:space="preserve">Table 2: Total Arrivals by Age,Purpose of Entry and Sex, February 2023 </t>
    </r>
    <r>
      <rPr>
        <u/>
        <vertAlign val="superscript"/>
        <sz val="10"/>
        <rFont val="Bookman Old Style"/>
        <family val="1"/>
      </rPr>
      <t>1</t>
    </r>
  </si>
  <si>
    <r>
      <t xml:space="preserve">Table 3: Total Visitors Arrivals by Country of Usual Residence and Mode of Travel, February 2023 </t>
    </r>
    <r>
      <rPr>
        <u/>
        <vertAlign val="superscript"/>
        <sz val="10"/>
        <rFont val="Bookman Old Style"/>
        <family val="1"/>
      </rPr>
      <t>1</t>
    </r>
  </si>
  <si>
    <r>
      <t xml:space="preserve">Table 4: Total Visitors by Usual Residence and Pupose of Visit, February 2023 </t>
    </r>
    <r>
      <rPr>
        <u/>
        <vertAlign val="superscript"/>
        <sz val="10"/>
        <rFont val="Bookman Old Style"/>
        <family val="1"/>
      </rPr>
      <t>1</t>
    </r>
  </si>
  <si>
    <r>
      <t xml:space="preserve">Table 5: Total Arrivals by Carrier and Purpose of Entry, February 2023 </t>
    </r>
    <r>
      <rPr>
        <u/>
        <vertAlign val="superscript"/>
        <sz val="10"/>
        <rFont val="Bookman Old Style"/>
        <family val="1"/>
      </rPr>
      <t>1</t>
    </r>
  </si>
  <si>
    <r>
      <t xml:space="preserve">Table 6: Visitors by Duration of Stay and Place of Stay, February 2023 </t>
    </r>
    <r>
      <rPr>
        <u/>
        <vertAlign val="superscript"/>
        <sz val="10"/>
        <rFont val="Bookman Old Style"/>
        <family val="1"/>
      </rPr>
      <t>1</t>
    </r>
  </si>
  <si>
    <t>414</t>
  </si>
  <si>
    <t>Lady Samoa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</si>
</sst>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;[Red]#,##0"/>
    <numFmt numFmtId="166" formatCode="0.0"/>
    <numFmt numFmtId="167" formatCode="0.0;[Red]0.0"/>
    <numFmt numFmtId="168" formatCode="#,##0.0"/>
    <numFmt numFmtId="169" formatCode="#,##0.0;[Red]#,##0.0"/>
    <numFmt numFmtId="170" formatCode="_(* #,##0_);_(* \(#,##0\);_(* &quot;-&quot;??_);_(@_)"/>
  </numFmts>
  <fonts count="30" x14ac:knownFonts="1">
    <font>
      <sz val="10"/>
      <name val="Arial"/>
    </font>
    <font>
      <sz val="10"/>
      <name val="Arial"/>
      <family val="2"/>
    </font>
    <font>
      <u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/>
      <sz val="11"/>
      <name val="Bookman Old Style"/>
      <family val="1"/>
    </font>
    <font>
      <sz val="11"/>
      <name val="Bookman Old Style"/>
      <family val="1"/>
    </font>
    <font>
      <b/>
      <u/>
      <sz val="11"/>
      <name val="Arial"/>
      <family val="2"/>
    </font>
    <font>
      <sz val="11"/>
      <name val="Arial"/>
      <family val="2"/>
    </font>
    <font>
      <b/>
      <sz val="10"/>
      <name val="Bookman Old Style"/>
      <family val="1"/>
    </font>
    <font>
      <sz val="9"/>
      <name val="Arial"/>
      <family val="2"/>
    </font>
    <font>
      <u/>
      <sz val="9"/>
      <name val="Bookman Old Style"/>
      <family val="1"/>
    </font>
    <font>
      <b/>
      <sz val="9"/>
      <color indexed="63"/>
      <name val="Bookman Old Style"/>
      <family val="1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u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vertAlign val="superscript"/>
      <sz val="8"/>
      <name val="Bookman Old Style"/>
      <family val="1"/>
    </font>
    <font>
      <vertAlign val="superscript"/>
      <sz val="8"/>
      <name val="Bookman Old Style"/>
      <family val="1"/>
    </font>
    <font>
      <sz val="8"/>
      <name val="Arial Narrow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u/>
      <sz val="10"/>
      <name val="Bookman Old Style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274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6" fillId="0" borderId="0" xfId="0" applyFont="1"/>
    <xf numFmtId="3" fontId="16" fillId="0" borderId="0" xfId="0" quotePrefix="1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0" fillId="0" borderId="0" xfId="0" applyFont="1"/>
    <xf numFmtId="3" fontId="0" fillId="0" borderId="0" xfId="0" applyNumberFormat="1"/>
    <xf numFmtId="3" fontId="16" fillId="0" borderId="2" xfId="0" applyNumberFormat="1" applyFont="1" applyBorder="1" applyAlignment="1">
      <alignment horizontal="right"/>
    </xf>
    <xf numFmtId="0" fontId="19" fillId="0" borderId="0" xfId="0" applyFont="1"/>
    <xf numFmtId="0" fontId="16" fillId="0" borderId="0" xfId="0" applyFont="1" applyAlignment="1">
      <alignment horizontal="right"/>
    </xf>
    <xf numFmtId="0" fontId="15" fillId="0" borderId="0" xfId="0" applyFont="1"/>
    <xf numFmtId="0" fontId="11" fillId="0" borderId="0" xfId="0" applyFont="1"/>
    <xf numFmtId="0" fontId="17" fillId="0" borderId="0" xfId="0" applyFont="1"/>
    <xf numFmtId="168" fontId="0" fillId="0" borderId="0" xfId="0" applyNumberFormat="1"/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 vertical="center"/>
    </xf>
    <xf numFmtId="0" fontId="29" fillId="0" borderId="0" xfId="4"/>
    <xf numFmtId="3" fontId="18" fillId="0" borderId="0" xfId="0" applyNumberFormat="1" applyFont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6" fontId="18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9" fontId="1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9" fontId="18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right" vertical="center"/>
    </xf>
    <xf numFmtId="3" fontId="16" fillId="0" borderId="3" xfId="0" applyNumberFormat="1" applyFont="1" applyBorder="1"/>
    <xf numFmtId="1" fontId="18" fillId="0" borderId="5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6" fontId="18" fillId="0" borderId="2" xfId="0" applyNumberFormat="1" applyFont="1" applyBorder="1" applyAlignment="1">
      <alignment horizontal="right" vertical="center"/>
    </xf>
    <xf numFmtId="9" fontId="18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 vertical="center"/>
    </xf>
    <xf numFmtId="166" fontId="18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right" vertical="center"/>
    </xf>
    <xf numFmtId="166" fontId="18" fillId="0" borderId="2" xfId="0" applyNumberFormat="1" applyFont="1" applyBorder="1" applyAlignment="1">
      <alignment vertical="center"/>
    </xf>
    <xf numFmtId="0" fontId="12" fillId="0" borderId="4" xfId="0" applyFont="1" applyBorder="1"/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68" fontId="18" fillId="0" borderId="1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right"/>
    </xf>
    <xf numFmtId="166" fontId="18" fillId="0" borderId="2" xfId="0" applyNumberFormat="1" applyFont="1" applyBorder="1" applyAlignment="1">
      <alignment horizontal="right"/>
    </xf>
    <xf numFmtId="166" fontId="16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167" fontId="16" fillId="0" borderId="2" xfId="0" applyNumberFormat="1" applyFont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8" fillId="0" borderId="4" xfId="0" applyNumberFormat="1" applyFont="1" applyBorder="1" applyAlignment="1">
      <alignment horizontal="right"/>
    </xf>
    <xf numFmtId="0" fontId="4" fillId="0" borderId="0" xfId="12" applyFont="1" applyAlignment="1">
      <alignment vertical="center"/>
    </xf>
    <xf numFmtId="0" fontId="16" fillId="0" borderId="3" xfId="0" applyFont="1" applyBorder="1"/>
    <xf numFmtId="0" fontId="2" fillId="0" borderId="0" xfId="0" applyFont="1" applyAlignment="1">
      <alignment horizontal="left" vertical="center"/>
    </xf>
    <xf numFmtId="0" fontId="0" fillId="0" borderId="0" xfId="0" applyProtection="1">
      <protection locked="0"/>
    </xf>
    <xf numFmtId="166" fontId="0" fillId="0" borderId="0" xfId="0" applyNumberFormat="1"/>
    <xf numFmtId="3" fontId="16" fillId="0" borderId="0" xfId="0" applyNumberFormat="1" applyFont="1"/>
    <xf numFmtId="1" fontId="18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3" fontId="25" fillId="0" borderId="0" xfId="0" applyNumberFormat="1" applyFont="1"/>
    <xf numFmtId="3" fontId="18" fillId="0" borderId="0" xfId="0" applyNumberFormat="1" applyFont="1"/>
    <xf numFmtId="0" fontId="26" fillId="0" borderId="0" xfId="0" applyFont="1"/>
    <xf numFmtId="168" fontId="4" fillId="0" borderId="0" xfId="0" applyNumberFormat="1" applyFont="1"/>
    <xf numFmtId="3" fontId="4" fillId="0" borderId="0" xfId="0" applyNumberFormat="1" applyFont="1"/>
    <xf numFmtId="170" fontId="4" fillId="0" borderId="0" xfId="0" applyNumberFormat="1" applyFont="1"/>
    <xf numFmtId="49" fontId="16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170" fontId="16" fillId="0" borderId="6" xfId="2" applyNumberFormat="1" applyFont="1" applyFill="1" applyBorder="1" applyAlignment="1">
      <alignment horizontal="right"/>
    </xf>
    <xf numFmtId="170" fontId="16" fillId="0" borderId="4" xfId="2" applyNumberFormat="1" applyFont="1" applyFill="1" applyBorder="1" applyAlignment="1">
      <alignment horizontal="right"/>
    </xf>
    <xf numFmtId="49" fontId="16" fillId="0" borderId="4" xfId="0" applyNumberFormat="1" applyFont="1" applyBorder="1" applyAlignment="1">
      <alignment horizontal="left"/>
    </xf>
    <xf numFmtId="170" fontId="16" fillId="0" borderId="9" xfId="2" applyNumberFormat="1" applyFont="1" applyFill="1" applyBorder="1" applyAlignment="1">
      <alignment horizontal="right"/>
    </xf>
    <xf numFmtId="49" fontId="16" fillId="0" borderId="2" xfId="0" applyNumberFormat="1" applyFont="1" applyBorder="1" applyAlignment="1">
      <alignment horizontal="right"/>
    </xf>
    <xf numFmtId="49" fontId="16" fillId="0" borderId="8" xfId="0" applyNumberFormat="1" applyFont="1" applyBorder="1" applyAlignment="1">
      <alignment horizontal="right"/>
    </xf>
    <xf numFmtId="3" fontId="16" fillId="3" borderId="2" xfId="0" applyNumberFormat="1" applyFont="1" applyFill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49" fontId="16" fillId="0" borderId="2" xfId="0" applyNumberFormat="1" applyFont="1" applyBorder="1" applyAlignment="1">
      <alignment horizontal="left"/>
    </xf>
    <xf numFmtId="3" fontId="16" fillId="3" borderId="0" xfId="0" applyNumberFormat="1" applyFont="1" applyFill="1" applyAlignment="1">
      <alignment horizontal="right"/>
    </xf>
    <xf numFmtId="49" fontId="16" fillId="0" borderId="0" xfId="0" applyNumberFormat="1" applyFont="1" applyAlignment="1">
      <alignment horizontal="left"/>
    </xf>
    <xf numFmtId="49" fontId="16" fillId="0" borderId="9" xfId="0" applyNumberFormat="1" applyFont="1" applyBorder="1" applyAlignment="1">
      <alignment horizontal="left"/>
    </xf>
    <xf numFmtId="3" fontId="16" fillId="3" borderId="9" xfId="0" applyNumberFormat="1" applyFont="1" applyFill="1" applyBorder="1" applyAlignment="1">
      <alignment horizontal="right"/>
    </xf>
    <xf numFmtId="170" fontId="16" fillId="0" borderId="10" xfId="2" applyNumberFormat="1" applyFont="1" applyFill="1" applyBorder="1" applyAlignment="1">
      <alignment horizontal="right"/>
    </xf>
    <xf numFmtId="0" fontId="16" fillId="0" borderId="4" xfId="0" applyFont="1" applyBorder="1" applyAlignment="1">
      <alignment horizontal="right"/>
    </xf>
    <xf numFmtId="3" fontId="16" fillId="0" borderId="6" xfId="0" applyNumberFormat="1" applyFont="1" applyBorder="1" applyAlignment="1">
      <alignment horizontal="right"/>
    </xf>
    <xf numFmtId="3" fontId="16" fillId="3" borderId="4" xfId="0" applyNumberFormat="1" applyFont="1" applyFill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3" borderId="10" xfId="0" applyNumberFormat="1" applyFont="1" applyFill="1" applyBorder="1" applyAlignment="1">
      <alignment horizontal="right"/>
    </xf>
    <xf numFmtId="49" fontId="16" fillId="0" borderId="11" xfId="0" applyNumberFormat="1" applyFont="1" applyBorder="1" applyAlignment="1">
      <alignment horizontal="left"/>
    </xf>
    <xf numFmtId="3" fontId="16" fillId="3" borderId="3" xfId="0" applyNumberFormat="1" applyFont="1" applyFill="1" applyBorder="1" applyAlignment="1">
      <alignment horizontal="right"/>
    </xf>
    <xf numFmtId="3" fontId="16" fillId="0" borderId="9" xfId="0" applyNumberFormat="1" applyFont="1" applyBorder="1" applyAlignment="1">
      <alignment horizontal="right"/>
    </xf>
    <xf numFmtId="3" fontId="18" fillId="0" borderId="6" xfId="0" applyNumberFormat="1" applyFont="1" applyBorder="1" applyAlignment="1">
      <alignment horizontal="right"/>
    </xf>
    <xf numFmtId="49" fontId="16" fillId="0" borderId="10" xfId="0" applyNumberFormat="1" applyFont="1" applyBorder="1" applyAlignment="1">
      <alignment horizontal="left"/>
    </xf>
    <xf numFmtId="3" fontId="18" fillId="3" borderId="3" xfId="0" applyNumberFormat="1" applyFont="1" applyFill="1" applyBorder="1" applyAlignment="1">
      <alignment horizontal="right"/>
    </xf>
    <xf numFmtId="3" fontId="16" fillId="0" borderId="9" xfId="0" applyNumberFormat="1" applyFont="1" applyBorder="1"/>
    <xf numFmtId="3" fontId="16" fillId="3" borderId="3" xfId="3" applyNumberFormat="1" applyFont="1" applyFill="1" applyBorder="1" applyAlignment="1">
      <alignment horizontal="right"/>
    </xf>
    <xf numFmtId="3" fontId="18" fillId="3" borderId="6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6" fillId="0" borderId="10" xfId="0" applyNumberFormat="1" applyFont="1" applyBorder="1"/>
    <xf numFmtId="3" fontId="16" fillId="0" borderId="4" xfId="0" applyNumberFormat="1" applyFont="1" applyBorder="1"/>
    <xf numFmtId="3" fontId="16" fillId="0" borderId="6" xfId="0" applyNumberFormat="1" applyFont="1" applyBorder="1"/>
    <xf numFmtId="3" fontId="18" fillId="3" borderId="8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3" fontId="16" fillId="0" borderId="3" xfId="3" applyNumberFormat="1" applyFont="1" applyBorder="1" applyAlignment="1">
      <alignment horizontal="right"/>
    </xf>
    <xf numFmtId="3" fontId="5" fillId="3" borderId="3" xfId="0" applyNumberFormat="1" applyFont="1" applyFill="1" applyBorder="1" applyAlignment="1">
      <alignment horizontal="right" vertical="center"/>
    </xf>
    <xf numFmtId="3" fontId="5" fillId="0" borderId="9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center"/>
    </xf>
    <xf numFmtId="3" fontId="5" fillId="0" borderId="9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3" fontId="5" fillId="3" borderId="9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3" fontId="5" fillId="3" borderId="3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 vertical="center"/>
    </xf>
    <xf numFmtId="3" fontId="5" fillId="3" borderId="3" xfId="0" applyNumberFormat="1" applyFont="1" applyFill="1" applyBorder="1"/>
    <xf numFmtId="3" fontId="5" fillId="0" borderId="0" xfId="0" applyNumberFormat="1" applyFont="1"/>
    <xf numFmtId="3" fontId="5" fillId="0" borderId="9" xfId="0" applyNumberFormat="1" applyFont="1" applyBorder="1"/>
    <xf numFmtId="3" fontId="5" fillId="0" borderId="3" xfId="0" applyNumberFormat="1" applyFont="1" applyBorder="1"/>
    <xf numFmtId="0" fontId="6" fillId="0" borderId="8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8" fillId="0" borderId="0" xfId="0" applyFont="1"/>
    <xf numFmtId="0" fontId="28" fillId="0" borderId="3" xfId="0" applyFont="1" applyBorder="1"/>
    <xf numFmtId="170" fontId="16" fillId="0" borderId="3" xfId="2" applyNumberFormat="1" applyFont="1" applyFill="1" applyBorder="1" applyAlignment="1">
      <alignment horizontal="right"/>
    </xf>
    <xf numFmtId="170" fontId="16" fillId="0" borderId="0" xfId="2" applyNumberFormat="1" applyFont="1" applyFill="1" applyBorder="1" applyAlignment="1">
      <alignment horizontal="right"/>
    </xf>
    <xf numFmtId="3" fontId="18" fillId="0" borderId="4" xfId="1" applyNumberFormat="1" applyFont="1" applyFill="1" applyBorder="1" applyAlignment="1">
      <alignment horizontal="right"/>
    </xf>
    <xf numFmtId="3" fontId="18" fillId="0" borderId="3" xfId="1" applyNumberFormat="1" applyFont="1" applyFill="1" applyBorder="1" applyAlignment="1">
      <alignment horizontal="right"/>
    </xf>
    <xf numFmtId="0" fontId="0" fillId="0" borderId="1" xfId="0" applyBorder="1"/>
    <xf numFmtId="170" fontId="16" fillId="0" borderId="2" xfId="2" applyNumberFormat="1" applyFont="1" applyFill="1" applyBorder="1" applyAlignment="1">
      <alignment horizontal="right"/>
    </xf>
    <xf numFmtId="170" fontId="16" fillId="0" borderId="11" xfId="2" applyNumberFormat="1" applyFont="1" applyFill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49" fontId="18" fillId="0" borderId="3" xfId="0" applyNumberFormat="1" applyFont="1" applyBorder="1" applyAlignment="1">
      <alignment horizontal="right"/>
    </xf>
    <xf numFmtId="49" fontId="18" fillId="0" borderId="8" xfId="0" applyNumberFormat="1" applyFont="1" applyBorder="1" applyAlignment="1">
      <alignment horizontal="right"/>
    </xf>
    <xf numFmtId="3" fontId="18" fillId="0" borderId="8" xfId="1" applyNumberFormat="1" applyFont="1" applyFill="1" applyBorder="1" applyAlignment="1">
      <alignment horizontal="right"/>
    </xf>
    <xf numFmtId="49" fontId="18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9" fillId="0" borderId="9" xfId="0" applyFont="1" applyBorder="1" applyAlignment="1">
      <alignment horizontal="center"/>
    </xf>
    <xf numFmtId="170" fontId="5" fillId="0" borderId="0" xfId="1" applyNumberFormat="1" applyFont="1" applyFill="1" applyBorder="1" applyAlignment="1">
      <alignment horizontal="right" vertical="center"/>
    </xf>
    <xf numFmtId="170" fontId="5" fillId="0" borderId="0" xfId="0" applyNumberFormat="1" applyFont="1"/>
    <xf numFmtId="3" fontId="5" fillId="0" borderId="2" xfId="0" applyNumberFormat="1" applyFont="1" applyBorder="1"/>
    <xf numFmtId="3" fontId="5" fillId="0" borderId="2" xfId="0" applyNumberFormat="1" applyFont="1" applyBorder="1" applyAlignment="1">
      <alignment horizontal="right"/>
    </xf>
    <xf numFmtId="170" fontId="5" fillId="0" borderId="2" xfId="1" applyNumberFormat="1" applyFont="1" applyFill="1" applyBorder="1"/>
    <xf numFmtId="170" fontId="5" fillId="0" borderId="0" xfId="1" applyNumberFormat="1" applyFont="1" applyFill="1"/>
    <xf numFmtId="170" fontId="16" fillId="3" borderId="0" xfId="1" applyNumberFormat="1" applyFont="1" applyFill="1" applyAlignment="1">
      <alignment horizontal="right"/>
    </xf>
    <xf numFmtId="170" fontId="16" fillId="0" borderId="6" xfId="1" applyNumberFormat="1" applyFont="1" applyBorder="1" applyAlignment="1">
      <alignment horizontal="right"/>
    </xf>
    <xf numFmtId="170" fontId="16" fillId="0" borderId="0" xfId="1" applyNumberFormat="1" applyFont="1" applyAlignment="1">
      <alignment horizontal="right"/>
    </xf>
    <xf numFmtId="170" fontId="16" fillId="0" borderId="3" xfId="1" applyNumberFormat="1" applyFont="1" applyBorder="1" applyAlignment="1">
      <alignment horizontal="right"/>
    </xf>
    <xf numFmtId="170" fontId="18" fillId="0" borderId="2" xfId="1" applyNumberFormat="1" applyFont="1" applyBorder="1" applyAlignment="1">
      <alignment horizontal="right"/>
    </xf>
    <xf numFmtId="170" fontId="16" fillId="0" borderId="0" xfId="1" applyNumberFormat="1" applyFont="1" applyBorder="1" applyAlignment="1">
      <alignment horizontal="right"/>
    </xf>
    <xf numFmtId="170" fontId="16" fillId="3" borderId="0" xfId="1" applyNumberFormat="1" applyFont="1" applyFill="1" applyBorder="1" applyAlignment="1">
      <alignment horizontal="right"/>
    </xf>
    <xf numFmtId="1" fontId="18" fillId="0" borderId="3" xfId="1" applyNumberFormat="1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170" fontId="5" fillId="0" borderId="0" xfId="1" applyNumberFormat="1" applyFont="1" applyFill="1" applyBorder="1"/>
    <xf numFmtId="170" fontId="5" fillId="0" borderId="9" xfId="1" applyNumberFormat="1" applyFont="1" applyFill="1" applyBorder="1" applyAlignment="1">
      <alignment horizontal="right"/>
    </xf>
    <xf numFmtId="3" fontId="5" fillId="0" borderId="8" xfId="0" applyNumberFormat="1" applyFont="1" applyBorder="1"/>
    <xf numFmtId="170" fontId="5" fillId="0" borderId="8" xfId="1" applyNumberFormat="1" applyFont="1" applyFill="1" applyBorder="1"/>
    <xf numFmtId="3" fontId="5" fillId="0" borderId="8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3" fontId="18" fillId="0" borderId="0" xfId="1" applyNumberFormat="1" applyFont="1" applyFill="1" applyBorder="1" applyAlignment="1">
      <alignment horizontal="right"/>
    </xf>
    <xf numFmtId="170" fontId="0" fillId="0" borderId="0" xfId="0" applyNumberFormat="1"/>
    <xf numFmtId="49" fontId="18" fillId="0" borderId="0" xfId="0" applyNumberFormat="1" applyFont="1" applyBorder="1" applyAlignment="1">
      <alignment horizontal="center"/>
    </xf>
    <xf numFmtId="170" fontId="16" fillId="0" borderId="10" xfId="1" applyNumberFormat="1" applyFont="1" applyBorder="1" applyAlignment="1">
      <alignment horizontal="left"/>
    </xf>
    <xf numFmtId="170" fontId="16" fillId="0" borderId="4" xfId="1" applyNumberFormat="1" applyFont="1" applyBorder="1" applyAlignment="1">
      <alignment horizontal="right"/>
    </xf>
    <xf numFmtId="170" fontId="16" fillId="3" borderId="10" xfId="1" applyNumberFormat="1" applyFont="1" applyFill="1" applyBorder="1" applyAlignment="1">
      <alignment horizontal="right"/>
    </xf>
    <xf numFmtId="170" fontId="16" fillId="0" borderId="4" xfId="1" applyNumberFormat="1" applyFont="1" applyBorder="1" applyAlignment="1">
      <alignment horizontal="left"/>
    </xf>
    <xf numFmtId="3" fontId="16" fillId="0" borderId="4" xfId="1" applyNumberFormat="1" applyFont="1" applyBorder="1" applyAlignment="1">
      <alignment horizontal="right"/>
    </xf>
    <xf numFmtId="170" fontId="16" fillId="0" borderId="8" xfId="1" applyNumberFormat="1" applyFont="1" applyBorder="1" applyAlignment="1">
      <alignment horizontal="right"/>
    </xf>
    <xf numFmtId="170" fontId="16" fillId="0" borderId="2" xfId="1" applyNumberFormat="1" applyFont="1" applyBorder="1" applyAlignment="1">
      <alignment horizontal="right"/>
    </xf>
    <xf numFmtId="170" fontId="16" fillId="3" borderId="2" xfId="1" applyNumberFormat="1" applyFont="1" applyFill="1" applyBorder="1" applyAlignment="1">
      <alignment horizontal="right"/>
    </xf>
    <xf numFmtId="170" fontId="16" fillId="0" borderId="2" xfId="1" applyNumberFormat="1" applyFont="1" applyBorder="1" applyAlignment="1">
      <alignment horizontal="left"/>
    </xf>
    <xf numFmtId="170" fontId="16" fillId="0" borderId="8" xfId="0" applyNumberFormat="1" applyFont="1" applyBorder="1" applyAlignment="1">
      <alignment horizontal="right"/>
    </xf>
    <xf numFmtId="170" fontId="18" fillId="0" borderId="11" xfId="1" applyNumberFormat="1" applyFont="1" applyBorder="1" applyAlignment="1">
      <alignment horizontal="left"/>
    </xf>
    <xf numFmtId="170" fontId="18" fillId="3" borderId="11" xfId="1" applyNumberFormat="1" applyFont="1" applyFill="1" applyBorder="1" applyAlignment="1">
      <alignment horizontal="right"/>
    </xf>
    <xf numFmtId="3" fontId="18" fillId="0" borderId="2" xfId="1" applyNumberFormat="1" applyFont="1" applyBorder="1" applyAlignment="1">
      <alignment horizontal="right"/>
    </xf>
    <xf numFmtId="49" fontId="18" fillId="0" borderId="4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9" fontId="18" fillId="0" borderId="4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6" fontId="18" fillId="0" borderId="8" xfId="0" applyNumberFormat="1" applyFont="1" applyBorder="1" applyAlignment="1">
      <alignment horizontal="center" vertical="center"/>
    </xf>
    <xf numFmtId="166" fontId="18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20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10 2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15" xr:uid="{00000000-0005-0000-0000-00000F000000}"/>
    <cellStyle name="Normal 6" xfId="16" xr:uid="{00000000-0005-0000-0000-000010000000}"/>
    <cellStyle name="Normal 7" xfId="17" xr:uid="{00000000-0005-0000-0000-000011000000}"/>
    <cellStyle name="Normal 8" xfId="18" xr:uid="{00000000-0005-0000-0000-000012000000}"/>
    <cellStyle name="Normal 9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3"/>
  <sheetViews>
    <sheetView topLeftCell="A44" zoomScaleNormal="100" zoomScaleSheetLayoutView="110" workbookViewId="0">
      <selection activeCell="R94" sqref="R94"/>
    </sheetView>
  </sheetViews>
  <sheetFormatPr defaultRowHeight="12.75" x14ac:dyDescent="0.2"/>
  <cols>
    <col min="1" max="2" width="1.5703125" customWidth="1"/>
    <col min="3" max="3" width="9.140625" customWidth="1"/>
    <col min="4" max="12" width="9.5703125" customWidth="1"/>
    <col min="13" max="13" width="8.85546875" customWidth="1"/>
    <col min="14" max="14" width="5.5703125" customWidth="1"/>
  </cols>
  <sheetData>
    <row r="1" spans="3:13" ht="18.95" customHeight="1" x14ac:dyDescent="0.3">
      <c r="C1" s="3" t="s">
        <v>204</v>
      </c>
      <c r="D1" s="167"/>
      <c r="E1" s="167"/>
      <c r="F1" s="168"/>
      <c r="G1" s="167"/>
      <c r="H1" s="167"/>
      <c r="I1" s="167"/>
      <c r="J1" s="3"/>
      <c r="K1" s="6"/>
      <c r="L1" s="6"/>
      <c r="M1" s="6"/>
    </row>
    <row r="2" spans="3:13" ht="5.25" customHeight="1" x14ac:dyDescent="0.3"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3:13" ht="13.5" x14ac:dyDescent="0.25">
      <c r="C3" s="166"/>
      <c r="D3" s="228" t="s">
        <v>154</v>
      </c>
      <c r="E3" s="229"/>
      <c r="F3" s="230"/>
      <c r="G3" s="228" t="s">
        <v>153</v>
      </c>
      <c r="H3" s="229"/>
      <c r="I3" s="230"/>
      <c r="J3" s="229" t="s">
        <v>152</v>
      </c>
      <c r="K3" s="229"/>
      <c r="L3" s="229"/>
      <c r="M3" s="165" t="s">
        <v>151</v>
      </c>
    </row>
    <row r="4" spans="3:13" x14ac:dyDescent="0.2">
      <c r="C4" s="164" t="s">
        <v>150</v>
      </c>
      <c r="D4" s="161" t="s">
        <v>149</v>
      </c>
      <c r="E4" s="162" t="s">
        <v>148</v>
      </c>
      <c r="F4" s="163" t="s">
        <v>0</v>
      </c>
      <c r="G4" s="161" t="s">
        <v>1</v>
      </c>
      <c r="H4" s="162" t="s">
        <v>2</v>
      </c>
      <c r="I4" s="163" t="s">
        <v>0</v>
      </c>
      <c r="J4" s="162" t="s">
        <v>1</v>
      </c>
      <c r="K4" s="162" t="s">
        <v>2</v>
      </c>
      <c r="L4" s="162" t="s">
        <v>0</v>
      </c>
      <c r="M4" s="161" t="s">
        <v>147</v>
      </c>
    </row>
    <row r="5" spans="3:13" ht="13.5" hidden="1" x14ac:dyDescent="0.25">
      <c r="C5" s="152">
        <v>2007</v>
      </c>
      <c r="D5" s="160">
        <v>118653</v>
      </c>
      <c r="E5" s="158">
        <v>3703</v>
      </c>
      <c r="F5" s="159">
        <f>D5+E5</f>
        <v>122356</v>
      </c>
      <c r="G5" s="160">
        <v>150584</v>
      </c>
      <c r="H5" s="158">
        <v>7635</v>
      </c>
      <c r="I5" s="159">
        <f>G5+H5</f>
        <v>158219</v>
      </c>
      <c r="J5" s="158">
        <v>158099</v>
      </c>
      <c r="K5" s="158">
        <v>8578</v>
      </c>
      <c r="L5" s="158">
        <f>J5+K5</f>
        <v>166677</v>
      </c>
      <c r="M5" s="157">
        <v>-8458</v>
      </c>
    </row>
    <row r="6" spans="3:13" ht="13.5" hidden="1" x14ac:dyDescent="0.25">
      <c r="C6" s="152">
        <v>2008</v>
      </c>
      <c r="D6" s="148">
        <v>118459</v>
      </c>
      <c r="E6" s="147">
        <v>3743</v>
      </c>
      <c r="F6" s="146">
        <f>D6+E6</f>
        <v>122202</v>
      </c>
      <c r="G6" s="148">
        <v>151883</v>
      </c>
      <c r="H6" s="147">
        <v>8628</v>
      </c>
      <c r="I6" s="146">
        <f>G6+H6</f>
        <v>160511</v>
      </c>
      <c r="J6" s="147">
        <v>161482</v>
      </c>
      <c r="K6" s="147">
        <v>9908</v>
      </c>
      <c r="L6" s="147">
        <f>J6+K6</f>
        <v>171390</v>
      </c>
      <c r="M6" s="155">
        <f>I6-L6</f>
        <v>-10879</v>
      </c>
    </row>
    <row r="7" spans="3:13" ht="13.5" hidden="1" x14ac:dyDescent="0.25">
      <c r="C7" s="152">
        <v>2009</v>
      </c>
      <c r="D7" s="148">
        <v>127327</v>
      </c>
      <c r="E7" s="147">
        <v>1978</v>
      </c>
      <c r="F7" s="146">
        <f>D7+E7</f>
        <v>129305</v>
      </c>
      <c r="G7" s="148">
        <v>161858</v>
      </c>
      <c r="H7" s="147">
        <v>5261</v>
      </c>
      <c r="I7" s="146">
        <f>G7+H7</f>
        <v>167119</v>
      </c>
      <c r="J7" s="147">
        <v>156768</v>
      </c>
      <c r="K7" s="147">
        <v>6267</v>
      </c>
      <c r="L7" s="147">
        <f>J7+K7</f>
        <v>163035</v>
      </c>
      <c r="M7" s="155">
        <v>4084</v>
      </c>
    </row>
    <row r="8" spans="3:13" ht="13.5" hidden="1" x14ac:dyDescent="0.25">
      <c r="C8" s="152">
        <v>2010</v>
      </c>
      <c r="D8" s="148">
        <v>126970</v>
      </c>
      <c r="E8" s="147">
        <v>2530</v>
      </c>
      <c r="F8" s="146">
        <f>D8+E8</f>
        <v>129500</v>
      </c>
      <c r="G8" s="148">
        <v>162052</v>
      </c>
      <c r="H8" s="147">
        <v>5539</v>
      </c>
      <c r="I8" s="146">
        <f>G8+H8</f>
        <v>167591</v>
      </c>
      <c r="J8" s="147">
        <v>164426</v>
      </c>
      <c r="K8" s="147">
        <v>6326</v>
      </c>
      <c r="L8" s="147">
        <f>J8+K8</f>
        <v>170752</v>
      </c>
      <c r="M8" s="155">
        <f>I8-L8</f>
        <v>-3161</v>
      </c>
    </row>
    <row r="9" spans="3:13" x14ac:dyDescent="0.2">
      <c r="C9" s="156">
        <v>2011</v>
      </c>
      <c r="D9" s="148">
        <v>124706</v>
      </c>
      <c r="E9" s="32">
        <v>2898</v>
      </c>
      <c r="F9" s="151">
        <f>D9+E9</f>
        <v>127604</v>
      </c>
      <c r="G9" s="149">
        <v>159660</v>
      </c>
      <c r="H9" s="32">
        <v>5738</v>
      </c>
      <c r="I9" s="151">
        <f>G9+H9</f>
        <v>165398</v>
      </c>
      <c r="J9" s="32">
        <v>163605</v>
      </c>
      <c r="K9" s="32">
        <v>6216</v>
      </c>
      <c r="L9" s="32">
        <f>J9+K9</f>
        <v>169821</v>
      </c>
      <c r="M9" s="145">
        <v>-4423</v>
      </c>
    </row>
    <row r="10" spans="3:13" ht="13.5" x14ac:dyDescent="0.25">
      <c r="C10" s="152">
        <v>2012</v>
      </c>
      <c r="D10" s="149">
        <v>131945</v>
      </c>
      <c r="E10" s="32">
        <v>2749</v>
      </c>
      <c r="F10" s="151">
        <v>134694</v>
      </c>
      <c r="G10" s="149">
        <v>167211</v>
      </c>
      <c r="H10" s="32">
        <v>5509</v>
      </c>
      <c r="I10" s="151">
        <v>172720</v>
      </c>
      <c r="J10" s="32">
        <v>167842</v>
      </c>
      <c r="K10" s="32">
        <v>6297</v>
      </c>
      <c r="L10" s="32">
        <v>174139</v>
      </c>
      <c r="M10" s="155">
        <f>I10-L10</f>
        <v>-1419</v>
      </c>
    </row>
    <row r="11" spans="3:13" ht="13.5" x14ac:dyDescent="0.25">
      <c r="C11" s="152">
        <v>2013</v>
      </c>
      <c r="D11" s="149">
        <v>122171</v>
      </c>
      <c r="E11" s="32">
        <v>2502</v>
      </c>
      <c r="F11" s="151">
        <f>D11+E11</f>
        <v>124673</v>
      </c>
      <c r="G11" s="149">
        <v>157542</v>
      </c>
      <c r="H11" s="32">
        <v>5335</v>
      </c>
      <c r="I11" s="151">
        <f>G11+H11</f>
        <v>162877</v>
      </c>
      <c r="J11" s="32">
        <v>162333</v>
      </c>
      <c r="K11" s="32">
        <v>5885</v>
      </c>
      <c r="L11" s="32">
        <f>J11+K11</f>
        <v>168218</v>
      </c>
      <c r="M11" s="145">
        <v>-5341</v>
      </c>
    </row>
    <row r="12" spans="3:13" ht="13.5" x14ac:dyDescent="0.25">
      <c r="C12" s="152">
        <v>2014</v>
      </c>
      <c r="D12" s="145">
        <v>128623</v>
      </c>
      <c r="E12" s="154">
        <v>3172</v>
      </c>
      <c r="F12" s="153">
        <f>D12+E12</f>
        <v>131795</v>
      </c>
      <c r="G12" s="149">
        <v>166075</v>
      </c>
      <c r="H12" s="32">
        <v>7638</v>
      </c>
      <c r="I12" s="151">
        <f>SUM(G12:H12)</f>
        <v>173713</v>
      </c>
      <c r="J12" s="32">
        <v>170742</v>
      </c>
      <c r="K12" s="32">
        <v>8275</v>
      </c>
      <c r="L12" s="32">
        <f>J12+K12</f>
        <v>179017</v>
      </c>
      <c r="M12" s="145">
        <f>I12-L12</f>
        <v>-5304</v>
      </c>
    </row>
    <row r="13" spans="3:13" ht="13.5" x14ac:dyDescent="0.25">
      <c r="C13" s="152">
        <v>2015</v>
      </c>
      <c r="D13" s="149">
        <v>135012</v>
      </c>
      <c r="E13" s="32">
        <v>4031</v>
      </c>
      <c r="F13" s="151">
        <f>D13+E13</f>
        <v>139043</v>
      </c>
      <c r="G13" s="149">
        <v>176782</v>
      </c>
      <c r="H13" s="32">
        <v>8248</v>
      </c>
      <c r="I13" s="151">
        <f>G13+H13</f>
        <v>185030</v>
      </c>
      <c r="J13" s="32">
        <v>181343</v>
      </c>
      <c r="K13" s="32">
        <v>8867</v>
      </c>
      <c r="L13" s="32">
        <f>J13+K13</f>
        <v>190210</v>
      </c>
      <c r="M13" s="145">
        <f>SUM(M19:M30)</f>
        <v>-5180</v>
      </c>
    </row>
    <row r="14" spans="3:13" ht="13.5" x14ac:dyDescent="0.25">
      <c r="C14" s="150" t="s">
        <v>145</v>
      </c>
      <c r="D14" s="149">
        <f>SUM(D32:D43)</f>
        <v>140288</v>
      </c>
      <c r="E14" s="32">
        <f>SUM(E32:E43)</f>
        <v>5801</v>
      </c>
      <c r="F14" s="151">
        <f>D14+E14</f>
        <v>146089</v>
      </c>
      <c r="G14" s="32">
        <f>SUM(G32:G43)</f>
        <v>186810</v>
      </c>
      <c r="H14" s="32">
        <f>SUM(H32:H43)</f>
        <v>10586</v>
      </c>
      <c r="I14" s="32">
        <f>G14+H14</f>
        <v>197396</v>
      </c>
      <c r="J14" s="148">
        <f>SUM(J32:J43)</f>
        <v>193759</v>
      </c>
      <c r="K14" s="147">
        <f>SUM(K32:K43)</f>
        <v>9955</v>
      </c>
      <c r="L14" s="146">
        <f>J14+K14</f>
        <v>203714</v>
      </c>
      <c r="M14" s="145">
        <f>I14-L14</f>
        <v>-6318</v>
      </c>
    </row>
    <row r="15" spans="3:13" ht="13.5" x14ac:dyDescent="0.25">
      <c r="C15" s="150" t="s">
        <v>143</v>
      </c>
      <c r="D15" s="149">
        <f t="shared" ref="D15:L15" si="0">SUM(D48:D59)</f>
        <v>153468</v>
      </c>
      <c r="E15" s="32">
        <f t="shared" si="0"/>
        <v>4047</v>
      </c>
      <c r="F15" s="32">
        <f t="shared" si="0"/>
        <v>157515</v>
      </c>
      <c r="G15" s="149">
        <f t="shared" si="0"/>
        <v>204105</v>
      </c>
      <c r="H15" s="32">
        <f t="shared" si="0"/>
        <v>8135</v>
      </c>
      <c r="I15" s="32">
        <f t="shared" si="0"/>
        <v>212240</v>
      </c>
      <c r="J15" s="148">
        <f t="shared" si="0"/>
        <v>210827</v>
      </c>
      <c r="K15" s="147">
        <f t="shared" si="0"/>
        <v>9228</v>
      </c>
      <c r="L15" s="146">
        <f t="shared" si="0"/>
        <v>220055</v>
      </c>
      <c r="M15" s="145">
        <f>I15-L15</f>
        <v>-7815</v>
      </c>
    </row>
    <row r="16" spans="3:13" ht="13.5" x14ac:dyDescent="0.25">
      <c r="C16" s="152" t="s">
        <v>139</v>
      </c>
      <c r="D16" s="149">
        <f t="shared" ref="D16:L16" si="1">SUM(D61:D72)</f>
        <v>167651</v>
      </c>
      <c r="E16" s="32">
        <f t="shared" si="1"/>
        <v>4845</v>
      </c>
      <c r="F16" s="151">
        <f t="shared" si="1"/>
        <v>172496</v>
      </c>
      <c r="G16" s="32">
        <f t="shared" si="1"/>
        <v>227487</v>
      </c>
      <c r="H16" s="32">
        <f t="shared" si="1"/>
        <v>9019</v>
      </c>
      <c r="I16" s="32">
        <f t="shared" si="1"/>
        <v>236506</v>
      </c>
      <c r="J16" s="148">
        <f t="shared" si="1"/>
        <v>210595</v>
      </c>
      <c r="K16" s="147">
        <f t="shared" si="1"/>
        <v>8361</v>
      </c>
      <c r="L16" s="146">
        <f t="shared" si="1"/>
        <v>240549</v>
      </c>
      <c r="M16" s="154">
        <f>I16-L16</f>
        <v>-4043</v>
      </c>
    </row>
    <row r="17" spans="3:13" ht="12.75" customHeight="1" x14ac:dyDescent="0.25">
      <c r="C17" s="152">
        <v>2019</v>
      </c>
      <c r="D17" s="149">
        <f t="shared" ref="D17:I17" si="2">SUM(D74:D85)</f>
        <v>173920</v>
      </c>
      <c r="E17" s="32">
        <f t="shared" si="2"/>
        <v>6938</v>
      </c>
      <c r="F17" s="151">
        <f>SUM(F74:F85)</f>
        <v>180858</v>
      </c>
      <c r="G17" s="32">
        <f t="shared" si="2"/>
        <v>239437</v>
      </c>
      <c r="H17" s="32">
        <f t="shared" si="2"/>
        <v>10534</v>
      </c>
      <c r="I17" s="32">
        <f t="shared" si="2"/>
        <v>249971</v>
      </c>
      <c r="J17" s="149">
        <f>SUM(J74:J85)</f>
        <v>248499</v>
      </c>
      <c r="K17" s="32">
        <f>SUM(K74:K85)</f>
        <v>9835</v>
      </c>
      <c r="L17" s="151">
        <f>SUM(L74:L85)</f>
        <v>258334</v>
      </c>
      <c r="M17" s="32">
        <f>I17-L17</f>
        <v>-8363</v>
      </c>
    </row>
    <row r="18" spans="3:13" ht="15" hidden="1" customHeight="1" x14ac:dyDescent="0.2">
      <c r="C18" s="236" t="s">
        <v>146</v>
      </c>
      <c r="D18" s="236"/>
      <c r="E18" s="236"/>
      <c r="F18" s="236"/>
      <c r="G18" s="236"/>
      <c r="H18" s="236"/>
      <c r="I18" s="236"/>
      <c r="J18" s="236"/>
      <c r="K18" s="236"/>
      <c r="L18" s="236"/>
      <c r="M18" s="236"/>
    </row>
    <row r="19" spans="3:13" ht="13.15" hidden="1" customHeight="1" x14ac:dyDescent="0.2">
      <c r="C19" s="110" t="s">
        <v>126</v>
      </c>
      <c r="D19" s="123">
        <v>10519</v>
      </c>
      <c r="E19" s="125">
        <v>198</v>
      </c>
      <c r="F19" s="125">
        <f t="shared" ref="F19:F30" si="3">D19+E19</f>
        <v>10717</v>
      </c>
      <c r="G19" s="123">
        <v>15260</v>
      </c>
      <c r="H19" s="125">
        <v>556</v>
      </c>
      <c r="I19" s="125">
        <f t="shared" ref="I19:I30" si="4">SUM(G19:H19)</f>
        <v>15816</v>
      </c>
      <c r="J19" s="123">
        <v>19039</v>
      </c>
      <c r="K19" s="125">
        <v>764</v>
      </c>
      <c r="L19" s="125">
        <f t="shared" ref="L19:L30" si="5">J19+K19</f>
        <v>19803</v>
      </c>
      <c r="M19" s="135">
        <f t="shared" ref="M19:M30" si="6">I19-L19</f>
        <v>-3987</v>
      </c>
    </row>
    <row r="20" spans="3:13" ht="13.15" hidden="1" customHeight="1" x14ac:dyDescent="0.2">
      <c r="C20" s="118" t="s">
        <v>125</v>
      </c>
      <c r="D20" s="31">
        <v>7163</v>
      </c>
      <c r="E20" s="14">
        <v>277</v>
      </c>
      <c r="F20" s="14">
        <f t="shared" si="3"/>
        <v>7440</v>
      </c>
      <c r="G20" s="31">
        <v>9808</v>
      </c>
      <c r="H20" s="14">
        <v>566</v>
      </c>
      <c r="I20" s="14">
        <f t="shared" si="4"/>
        <v>10374</v>
      </c>
      <c r="J20" s="31">
        <v>12126</v>
      </c>
      <c r="K20" s="14">
        <v>633</v>
      </c>
      <c r="L20" s="14">
        <f t="shared" si="5"/>
        <v>12759</v>
      </c>
      <c r="M20" s="132">
        <f t="shared" si="6"/>
        <v>-2385</v>
      </c>
    </row>
    <row r="21" spans="3:13" ht="13.15" hidden="1" customHeight="1" x14ac:dyDescent="0.2">
      <c r="C21" s="118" t="s">
        <v>138</v>
      </c>
      <c r="D21" s="31">
        <v>8521</v>
      </c>
      <c r="E21" s="14">
        <v>124</v>
      </c>
      <c r="F21" s="14">
        <f t="shared" si="3"/>
        <v>8645</v>
      </c>
      <c r="G21" s="31">
        <v>11863</v>
      </c>
      <c r="H21" s="14">
        <v>459</v>
      </c>
      <c r="I21" s="14">
        <f t="shared" si="4"/>
        <v>12322</v>
      </c>
      <c r="J21" s="31">
        <v>12629</v>
      </c>
      <c r="K21" s="14">
        <v>579</v>
      </c>
      <c r="L21" s="14">
        <f t="shared" si="5"/>
        <v>13208</v>
      </c>
      <c r="M21" s="132">
        <f t="shared" si="6"/>
        <v>-886</v>
      </c>
    </row>
    <row r="22" spans="3:13" ht="13.15" hidden="1" customHeight="1" x14ac:dyDescent="0.2">
      <c r="C22" s="118" t="s">
        <v>142</v>
      </c>
      <c r="D22" s="31">
        <v>9112</v>
      </c>
      <c r="E22" s="14">
        <v>131</v>
      </c>
      <c r="F22" s="14">
        <f t="shared" si="3"/>
        <v>9243</v>
      </c>
      <c r="G22" s="144">
        <v>12747</v>
      </c>
      <c r="H22" s="14">
        <v>816</v>
      </c>
      <c r="I22" s="14">
        <f t="shared" si="4"/>
        <v>13563</v>
      </c>
      <c r="J22" s="31">
        <v>13533</v>
      </c>
      <c r="K22" s="14">
        <v>890</v>
      </c>
      <c r="L22" s="14">
        <f t="shared" si="5"/>
        <v>14423</v>
      </c>
      <c r="M22" s="132">
        <f t="shared" si="6"/>
        <v>-860</v>
      </c>
    </row>
    <row r="23" spans="3:13" ht="13.15" hidden="1" customHeight="1" x14ac:dyDescent="0.2">
      <c r="C23" s="118" t="s">
        <v>136</v>
      </c>
      <c r="D23" s="31">
        <v>10681</v>
      </c>
      <c r="E23" s="14">
        <v>218</v>
      </c>
      <c r="F23" s="14">
        <f t="shared" si="3"/>
        <v>10899</v>
      </c>
      <c r="G23" s="31">
        <v>14518</v>
      </c>
      <c r="H23" s="14">
        <v>730</v>
      </c>
      <c r="I23" s="14">
        <f t="shared" si="4"/>
        <v>15248</v>
      </c>
      <c r="J23" s="31">
        <v>13221</v>
      </c>
      <c r="K23" s="14">
        <v>881</v>
      </c>
      <c r="L23" s="14">
        <f t="shared" si="5"/>
        <v>14102</v>
      </c>
      <c r="M23" s="132">
        <f t="shared" si="6"/>
        <v>1146</v>
      </c>
    </row>
    <row r="24" spans="3:13" ht="13.15" hidden="1" customHeight="1" x14ac:dyDescent="0.2">
      <c r="C24" s="118" t="s">
        <v>141</v>
      </c>
      <c r="D24" s="31">
        <v>11260</v>
      </c>
      <c r="E24" s="14">
        <v>515</v>
      </c>
      <c r="F24" s="14">
        <f t="shared" si="3"/>
        <v>11775</v>
      </c>
      <c r="G24" s="31">
        <v>14466</v>
      </c>
      <c r="H24" s="14">
        <v>835</v>
      </c>
      <c r="I24" s="14">
        <f t="shared" si="4"/>
        <v>15301</v>
      </c>
      <c r="J24" s="31">
        <v>12756</v>
      </c>
      <c r="K24" s="22">
        <v>819</v>
      </c>
      <c r="L24" s="14">
        <f t="shared" si="5"/>
        <v>13575</v>
      </c>
      <c r="M24" s="132">
        <f t="shared" si="6"/>
        <v>1726</v>
      </c>
    </row>
    <row r="25" spans="3:13" ht="13.15" hidden="1" customHeight="1" x14ac:dyDescent="0.2">
      <c r="C25" s="118" t="s">
        <v>134</v>
      </c>
      <c r="D25" s="31">
        <v>15137</v>
      </c>
      <c r="E25" s="14">
        <v>232</v>
      </c>
      <c r="F25" s="14">
        <f t="shared" si="3"/>
        <v>15369</v>
      </c>
      <c r="G25" s="31">
        <v>18756</v>
      </c>
      <c r="H25" s="14">
        <v>457</v>
      </c>
      <c r="I25" s="14">
        <f t="shared" si="4"/>
        <v>19213</v>
      </c>
      <c r="J25" s="31">
        <v>19418</v>
      </c>
      <c r="K25" s="14">
        <v>474</v>
      </c>
      <c r="L25" s="14">
        <f t="shared" si="5"/>
        <v>19892</v>
      </c>
      <c r="M25" s="132">
        <f t="shared" si="6"/>
        <v>-679</v>
      </c>
    </row>
    <row r="26" spans="3:13" ht="13.15" hidden="1" customHeight="1" x14ac:dyDescent="0.2">
      <c r="C26" s="118" t="s">
        <v>133</v>
      </c>
      <c r="D26" s="31">
        <v>12605</v>
      </c>
      <c r="E26" s="14">
        <v>229</v>
      </c>
      <c r="F26" s="14">
        <f t="shared" si="3"/>
        <v>12834</v>
      </c>
      <c r="G26" s="31">
        <v>15920</v>
      </c>
      <c r="H26" s="14">
        <v>304</v>
      </c>
      <c r="I26" s="14">
        <f t="shared" si="4"/>
        <v>16224</v>
      </c>
      <c r="J26" s="31">
        <v>17034</v>
      </c>
      <c r="K26" s="22">
        <v>571</v>
      </c>
      <c r="L26" s="14">
        <f t="shared" si="5"/>
        <v>17605</v>
      </c>
      <c r="M26" s="132">
        <f t="shared" si="6"/>
        <v>-1381</v>
      </c>
    </row>
    <row r="27" spans="3:13" ht="13.15" hidden="1" customHeight="1" x14ac:dyDescent="0.2">
      <c r="C27" s="118" t="s">
        <v>132</v>
      </c>
      <c r="D27" s="31">
        <v>12709</v>
      </c>
      <c r="E27" s="14">
        <v>384</v>
      </c>
      <c r="F27" s="14">
        <f t="shared" si="3"/>
        <v>13093</v>
      </c>
      <c r="G27" s="31">
        <v>16230</v>
      </c>
      <c r="H27" s="14">
        <v>566</v>
      </c>
      <c r="I27" s="14">
        <f t="shared" si="4"/>
        <v>16796</v>
      </c>
      <c r="J27" s="31">
        <v>16280</v>
      </c>
      <c r="K27" s="22">
        <v>612</v>
      </c>
      <c r="L27" s="14">
        <f t="shared" si="5"/>
        <v>16892</v>
      </c>
      <c r="M27" s="132">
        <f t="shared" si="6"/>
        <v>-96</v>
      </c>
    </row>
    <row r="28" spans="3:13" ht="13.15" hidden="1" customHeight="1" x14ac:dyDescent="0.2">
      <c r="C28" s="118" t="s">
        <v>131</v>
      </c>
      <c r="D28" s="31">
        <v>10987</v>
      </c>
      <c r="E28" s="14">
        <v>633</v>
      </c>
      <c r="F28" s="14">
        <f t="shared" si="3"/>
        <v>11620</v>
      </c>
      <c r="G28" s="31">
        <v>13983</v>
      </c>
      <c r="H28" s="14">
        <v>1068</v>
      </c>
      <c r="I28" s="14">
        <f t="shared" si="4"/>
        <v>15051</v>
      </c>
      <c r="J28" s="31">
        <v>16090</v>
      </c>
      <c r="K28" s="22">
        <v>1023</v>
      </c>
      <c r="L28" s="14">
        <f t="shared" si="5"/>
        <v>17113</v>
      </c>
      <c r="M28" s="132">
        <f t="shared" si="6"/>
        <v>-2062</v>
      </c>
    </row>
    <row r="29" spans="3:13" ht="13.15" hidden="1" customHeight="1" x14ac:dyDescent="0.2">
      <c r="C29" s="118" t="s">
        <v>140</v>
      </c>
      <c r="D29" s="31">
        <v>9170</v>
      </c>
      <c r="E29" s="14">
        <v>427</v>
      </c>
      <c r="F29" s="14">
        <f t="shared" si="3"/>
        <v>9597</v>
      </c>
      <c r="G29" s="31">
        <v>12357</v>
      </c>
      <c r="H29" s="14">
        <v>696</v>
      </c>
      <c r="I29" s="14">
        <f t="shared" si="4"/>
        <v>13053</v>
      </c>
      <c r="J29" s="143">
        <v>13276</v>
      </c>
      <c r="K29" s="22">
        <v>727</v>
      </c>
      <c r="L29" s="14">
        <f t="shared" si="5"/>
        <v>14003</v>
      </c>
      <c r="M29" s="132">
        <f t="shared" si="6"/>
        <v>-950</v>
      </c>
    </row>
    <row r="30" spans="3:13" ht="0.75" hidden="1" customHeight="1" x14ac:dyDescent="0.2">
      <c r="C30" s="116" t="s">
        <v>144</v>
      </c>
      <c r="D30" s="115">
        <v>17148</v>
      </c>
      <c r="E30" s="20">
        <v>663</v>
      </c>
      <c r="F30" s="20">
        <f t="shared" si="3"/>
        <v>17811</v>
      </c>
      <c r="G30" s="115">
        <v>20874</v>
      </c>
      <c r="H30" s="20">
        <v>1195</v>
      </c>
      <c r="I30" s="20">
        <f t="shared" si="4"/>
        <v>22069</v>
      </c>
      <c r="J30" s="142">
        <v>15941</v>
      </c>
      <c r="K30" s="79">
        <v>894</v>
      </c>
      <c r="L30" s="141">
        <f t="shared" si="5"/>
        <v>16835</v>
      </c>
      <c r="M30" s="140">
        <f t="shared" si="6"/>
        <v>5234</v>
      </c>
    </row>
    <row r="31" spans="3:13" ht="15" hidden="1" customHeight="1" x14ac:dyDescent="0.2">
      <c r="C31" s="236" t="s">
        <v>145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</row>
    <row r="32" spans="3:13" ht="13.15" hidden="1" customHeight="1" x14ac:dyDescent="0.2">
      <c r="C32" s="110" t="s">
        <v>126</v>
      </c>
      <c r="D32" s="139">
        <v>11701</v>
      </c>
      <c r="E32" s="138">
        <v>394</v>
      </c>
      <c r="F32" s="137">
        <v>12095</v>
      </c>
      <c r="G32" s="123">
        <v>17306</v>
      </c>
      <c r="H32" s="125">
        <v>741</v>
      </c>
      <c r="I32" s="125">
        <v>18047</v>
      </c>
      <c r="J32" s="123">
        <v>22657</v>
      </c>
      <c r="K32" s="125">
        <v>746</v>
      </c>
      <c r="L32" s="136">
        <v>23403</v>
      </c>
      <c r="M32" s="135">
        <f t="shared" ref="M32:M43" si="7">I32-L32</f>
        <v>-5356</v>
      </c>
    </row>
    <row r="33" spans="3:13" ht="13.15" hidden="1" customHeight="1" x14ac:dyDescent="0.2">
      <c r="C33" s="118" t="s">
        <v>125</v>
      </c>
      <c r="D33" s="51">
        <v>7931</v>
      </c>
      <c r="E33" s="94">
        <v>295</v>
      </c>
      <c r="F33" s="133">
        <v>8226</v>
      </c>
      <c r="G33" s="31">
        <v>11136</v>
      </c>
      <c r="H33" s="14">
        <v>448</v>
      </c>
      <c r="I33" s="14">
        <v>11584</v>
      </c>
      <c r="J33" s="31">
        <v>13168</v>
      </c>
      <c r="K33" s="14">
        <v>495</v>
      </c>
      <c r="L33" s="129">
        <v>13663</v>
      </c>
      <c r="M33" s="132">
        <f t="shared" si="7"/>
        <v>-2079</v>
      </c>
    </row>
    <row r="34" spans="3:13" ht="13.15" hidden="1" customHeight="1" x14ac:dyDescent="0.2">
      <c r="C34" s="118" t="s">
        <v>138</v>
      </c>
      <c r="D34" s="51">
        <v>9590</v>
      </c>
      <c r="E34" s="94">
        <v>392</v>
      </c>
      <c r="F34" s="133">
        <v>9982</v>
      </c>
      <c r="G34" s="31">
        <v>12864</v>
      </c>
      <c r="H34" s="14">
        <v>704</v>
      </c>
      <c r="I34" s="14">
        <v>13568</v>
      </c>
      <c r="J34" s="31">
        <v>13550</v>
      </c>
      <c r="K34" s="14">
        <v>1082</v>
      </c>
      <c r="L34" s="129">
        <v>14632</v>
      </c>
      <c r="M34" s="132">
        <f t="shared" si="7"/>
        <v>-1064</v>
      </c>
    </row>
    <row r="35" spans="3:13" ht="13.15" hidden="1" customHeight="1" x14ac:dyDescent="0.2">
      <c r="C35" s="118" t="s">
        <v>142</v>
      </c>
      <c r="D35" s="51">
        <v>10939</v>
      </c>
      <c r="E35" s="94">
        <v>368</v>
      </c>
      <c r="F35" s="133">
        <v>11307</v>
      </c>
      <c r="G35" s="134">
        <v>14408</v>
      </c>
      <c r="H35" s="117">
        <v>1230</v>
      </c>
      <c r="I35" s="117">
        <v>15638</v>
      </c>
      <c r="J35" s="31">
        <v>14784</v>
      </c>
      <c r="K35" s="14">
        <v>1279</v>
      </c>
      <c r="L35" s="129">
        <v>16063</v>
      </c>
      <c r="M35" s="132">
        <f t="shared" si="7"/>
        <v>-425</v>
      </c>
    </row>
    <row r="36" spans="3:13" ht="13.15" hidden="1" customHeight="1" x14ac:dyDescent="0.2">
      <c r="C36" s="118" t="s">
        <v>136</v>
      </c>
      <c r="D36" s="51">
        <v>10685</v>
      </c>
      <c r="E36" s="94">
        <v>561</v>
      </c>
      <c r="F36" s="133">
        <v>11246</v>
      </c>
      <c r="G36" s="31">
        <v>14525</v>
      </c>
      <c r="H36" s="14">
        <v>932</v>
      </c>
      <c r="I36" s="14">
        <v>15457</v>
      </c>
      <c r="J36" s="31">
        <v>14186</v>
      </c>
      <c r="K36" s="14">
        <v>995</v>
      </c>
      <c r="L36" s="129">
        <v>15181</v>
      </c>
      <c r="M36" s="132">
        <f t="shared" si="7"/>
        <v>276</v>
      </c>
    </row>
    <row r="37" spans="3:13" ht="13.15" hidden="1" customHeight="1" x14ac:dyDescent="0.2">
      <c r="C37" s="118" t="s">
        <v>141</v>
      </c>
      <c r="D37" s="51">
        <v>12454</v>
      </c>
      <c r="E37" s="94">
        <v>482</v>
      </c>
      <c r="F37" s="133">
        <v>12936</v>
      </c>
      <c r="G37" s="31">
        <v>16760</v>
      </c>
      <c r="H37" s="14">
        <v>542</v>
      </c>
      <c r="I37" s="14">
        <v>17302</v>
      </c>
      <c r="J37" s="31">
        <v>15084</v>
      </c>
      <c r="K37" s="22">
        <v>554</v>
      </c>
      <c r="L37" s="129">
        <v>15638</v>
      </c>
      <c r="M37" s="132">
        <f t="shared" si="7"/>
        <v>1664</v>
      </c>
    </row>
    <row r="38" spans="3:13" ht="13.15" hidden="1" customHeight="1" x14ac:dyDescent="0.2">
      <c r="C38" s="118" t="s">
        <v>134</v>
      </c>
      <c r="D38" s="51">
        <v>15600</v>
      </c>
      <c r="E38" s="94">
        <v>882</v>
      </c>
      <c r="F38" s="133">
        <v>16482</v>
      </c>
      <c r="G38" s="31">
        <v>19892</v>
      </c>
      <c r="H38" s="14">
        <v>1321</v>
      </c>
      <c r="I38" s="14">
        <v>21213</v>
      </c>
      <c r="J38" s="31">
        <v>20325</v>
      </c>
      <c r="K38" s="14">
        <v>754</v>
      </c>
      <c r="L38" s="129">
        <v>21079</v>
      </c>
      <c r="M38" s="132">
        <f t="shared" si="7"/>
        <v>134</v>
      </c>
    </row>
    <row r="39" spans="3:13" ht="13.15" hidden="1" customHeight="1" x14ac:dyDescent="0.2">
      <c r="C39" s="118" t="s">
        <v>133</v>
      </c>
      <c r="D39" s="51">
        <v>11797</v>
      </c>
      <c r="E39" s="94">
        <v>473</v>
      </c>
      <c r="F39" s="133">
        <v>12270</v>
      </c>
      <c r="G39" s="128">
        <v>15218</v>
      </c>
      <c r="H39" s="117">
        <v>919</v>
      </c>
      <c r="I39" s="117">
        <v>16137</v>
      </c>
      <c r="J39" s="51">
        <v>16255</v>
      </c>
      <c r="K39" s="94">
        <v>704</v>
      </c>
      <c r="L39" s="129">
        <v>16959</v>
      </c>
      <c r="M39" s="132">
        <f t="shared" si="7"/>
        <v>-822</v>
      </c>
    </row>
    <row r="40" spans="3:13" ht="13.15" hidden="1" customHeight="1" x14ac:dyDescent="0.2">
      <c r="C40" s="118" t="s">
        <v>132</v>
      </c>
      <c r="D40" s="51">
        <v>11648</v>
      </c>
      <c r="E40" s="94">
        <v>418</v>
      </c>
      <c r="F40" s="133">
        <v>12066</v>
      </c>
      <c r="G40" s="128">
        <v>15167</v>
      </c>
      <c r="H40" s="117">
        <v>874</v>
      </c>
      <c r="I40" s="117">
        <v>16041</v>
      </c>
      <c r="J40" s="51">
        <v>15101</v>
      </c>
      <c r="K40" s="94">
        <v>1074</v>
      </c>
      <c r="L40" s="129">
        <v>16175</v>
      </c>
      <c r="M40" s="132">
        <f t="shared" si="7"/>
        <v>-134</v>
      </c>
    </row>
    <row r="41" spans="3:13" ht="13.15" hidden="1" customHeight="1" x14ac:dyDescent="0.2">
      <c r="C41" s="118" t="s">
        <v>131</v>
      </c>
      <c r="D41" s="51">
        <v>10930</v>
      </c>
      <c r="E41" s="94">
        <v>463</v>
      </c>
      <c r="F41" s="133">
        <v>11393</v>
      </c>
      <c r="G41" s="31">
        <v>14639</v>
      </c>
      <c r="H41" s="14">
        <v>952</v>
      </c>
      <c r="I41" s="14">
        <v>15591</v>
      </c>
      <c r="J41" s="51">
        <v>16561</v>
      </c>
      <c r="K41" s="94">
        <v>781</v>
      </c>
      <c r="L41" s="129">
        <v>17342</v>
      </c>
      <c r="M41" s="132">
        <f t="shared" si="7"/>
        <v>-1751</v>
      </c>
    </row>
    <row r="42" spans="3:13" ht="13.15" hidden="1" customHeight="1" x14ac:dyDescent="0.2">
      <c r="C42" s="118" t="s">
        <v>140</v>
      </c>
      <c r="D42" s="51">
        <v>8791</v>
      </c>
      <c r="E42" s="94">
        <v>452</v>
      </c>
      <c r="F42" s="133">
        <v>9243</v>
      </c>
      <c r="G42" s="31">
        <v>12539</v>
      </c>
      <c r="H42" s="14">
        <v>811</v>
      </c>
      <c r="I42" s="14">
        <v>13350</v>
      </c>
      <c r="J42" s="51">
        <v>13500</v>
      </c>
      <c r="K42" s="94">
        <v>665</v>
      </c>
      <c r="L42" s="129">
        <v>14165</v>
      </c>
      <c r="M42" s="60">
        <f t="shared" si="7"/>
        <v>-815</v>
      </c>
    </row>
    <row r="43" spans="3:13" ht="14.25" hidden="1" customHeight="1" x14ac:dyDescent="0.2">
      <c r="C43" s="118" t="s">
        <v>144</v>
      </c>
      <c r="D43" s="51">
        <v>18222</v>
      </c>
      <c r="E43" s="94">
        <v>621</v>
      </c>
      <c r="F43" s="133">
        <v>18843</v>
      </c>
      <c r="G43" s="31">
        <v>22356</v>
      </c>
      <c r="H43" s="14">
        <v>1112</v>
      </c>
      <c r="I43" s="14">
        <v>23468</v>
      </c>
      <c r="J43" s="51">
        <v>18588</v>
      </c>
      <c r="K43" s="94">
        <v>826</v>
      </c>
      <c r="L43" s="129">
        <v>19414</v>
      </c>
      <c r="M43" s="60">
        <f t="shared" si="7"/>
        <v>4054</v>
      </c>
    </row>
    <row r="44" spans="3:13" ht="14.25" customHeight="1" x14ac:dyDescent="0.25">
      <c r="C44" s="184">
        <v>2020</v>
      </c>
      <c r="D44" s="185">
        <f t="shared" ref="D44:J44" si="8">SUM(D87:D98)</f>
        <v>20520</v>
      </c>
      <c r="E44" s="158">
        <f t="shared" si="8"/>
        <v>3463</v>
      </c>
      <c r="F44" s="159">
        <f t="shared" si="8"/>
        <v>23983</v>
      </c>
      <c r="G44" s="147">
        <f t="shared" si="8"/>
        <v>38086</v>
      </c>
      <c r="H44" s="147">
        <f t="shared" si="8"/>
        <v>4287</v>
      </c>
      <c r="I44" s="146">
        <f t="shared" si="8"/>
        <v>42373</v>
      </c>
      <c r="J44" s="186">
        <f t="shared" si="8"/>
        <v>36471</v>
      </c>
      <c r="K44" s="158">
        <f>K87+K88+K89+K90+K91+K92+K93+K94+K95+K96+K97+K98</f>
        <v>3937</v>
      </c>
      <c r="L44" s="146">
        <f>SUM(L87:L98)</f>
        <v>50582</v>
      </c>
      <c r="M44" s="147">
        <f>I44-L44</f>
        <v>-8209</v>
      </c>
    </row>
    <row r="45" spans="3:13" ht="14.25" customHeight="1" x14ac:dyDescent="0.25">
      <c r="C45" s="184">
        <v>2021</v>
      </c>
      <c r="D45" s="200">
        <f t="shared" ref="D45:L45" si="9">SUM(D100:D111)</f>
        <v>1096</v>
      </c>
      <c r="E45" s="200">
        <f t="shared" si="9"/>
        <v>1495</v>
      </c>
      <c r="F45" s="159">
        <f t="shared" si="9"/>
        <v>2591</v>
      </c>
      <c r="G45" s="201">
        <f t="shared" si="9"/>
        <v>5011</v>
      </c>
      <c r="H45" s="201">
        <f t="shared" si="9"/>
        <v>2452</v>
      </c>
      <c r="I45" s="146">
        <f t="shared" si="9"/>
        <v>7463</v>
      </c>
      <c r="J45" s="202">
        <f t="shared" si="9"/>
        <v>8614</v>
      </c>
      <c r="K45" s="190">
        <f t="shared" si="9"/>
        <v>1462</v>
      </c>
      <c r="L45" s="203">
        <f t="shared" si="9"/>
        <v>12994</v>
      </c>
      <c r="M45" s="147">
        <f>I45-L45</f>
        <v>-5531</v>
      </c>
    </row>
    <row r="46" spans="3:13" ht="14.25" customHeight="1" x14ac:dyDescent="0.25">
      <c r="C46" s="199">
        <v>2022</v>
      </c>
      <c r="D46" s="204">
        <f>SUM(D113:D124)</f>
        <v>47204</v>
      </c>
      <c r="E46" s="187">
        <f t="shared" ref="E46" si="10">SUM(E113:E124)</f>
        <v>3425</v>
      </c>
      <c r="F46" s="187">
        <f>SUM(F113:F124)</f>
        <v>50629</v>
      </c>
      <c r="G46" s="188">
        <f>SUM(G113:G124)</f>
        <v>69766</v>
      </c>
      <c r="H46" s="188">
        <f t="shared" ref="H46:I46" si="11">SUM(H113:H124)</f>
        <v>6287</v>
      </c>
      <c r="I46" s="188">
        <f t="shared" si="11"/>
        <v>76053</v>
      </c>
      <c r="J46" s="205">
        <f>SUM(J113:J124)</f>
        <v>65066</v>
      </c>
      <c r="K46" s="189">
        <f t="shared" ref="K46:L46" si="12">SUM(K113:K124)</f>
        <v>5419</v>
      </c>
      <c r="L46" s="189">
        <f t="shared" si="12"/>
        <v>70485</v>
      </c>
      <c r="M46" s="206">
        <f>SUM(M113:M124)</f>
        <v>5568</v>
      </c>
    </row>
    <row r="47" spans="3:13" ht="15" hidden="1" customHeight="1" x14ac:dyDescent="0.2">
      <c r="C47" s="233" t="s">
        <v>143</v>
      </c>
      <c r="D47" s="235"/>
      <c r="E47" s="235"/>
      <c r="F47" s="235"/>
      <c r="G47" s="235"/>
      <c r="H47" s="235"/>
      <c r="I47" s="235"/>
      <c r="J47" s="235"/>
      <c r="K47" s="235"/>
      <c r="L47" s="235"/>
      <c r="M47" s="235"/>
    </row>
    <row r="48" spans="3:13" hidden="1" x14ac:dyDescent="0.2">
      <c r="C48" s="131" t="s">
        <v>126</v>
      </c>
      <c r="D48" s="125">
        <v>11459</v>
      </c>
      <c r="E48" s="125">
        <v>532</v>
      </c>
      <c r="F48" s="136">
        <f t="shared" ref="F48:F59" si="13">D48+E48</f>
        <v>11991</v>
      </c>
      <c r="G48" s="125">
        <v>17769</v>
      </c>
      <c r="H48" s="125">
        <v>765</v>
      </c>
      <c r="I48" s="125">
        <f t="shared" ref="I48:I58" si="14">SUM(G48:H48)</f>
        <v>18534</v>
      </c>
      <c r="J48" s="123">
        <v>23639</v>
      </c>
      <c r="K48" s="122">
        <v>919</v>
      </c>
      <c r="L48" s="125">
        <f t="shared" ref="L48:L59" si="15">K48+J48</f>
        <v>24558</v>
      </c>
      <c r="M48" s="130">
        <f t="shared" ref="M48:M59" si="16">I48-L48</f>
        <v>-6024</v>
      </c>
    </row>
    <row r="49" spans="3:14" hidden="1" x14ac:dyDescent="0.2">
      <c r="C49" s="119" t="s">
        <v>125</v>
      </c>
      <c r="D49" s="14">
        <v>7599</v>
      </c>
      <c r="E49" s="14">
        <v>292</v>
      </c>
      <c r="F49" s="129">
        <f t="shared" si="13"/>
        <v>7891</v>
      </c>
      <c r="G49" s="14">
        <v>10762</v>
      </c>
      <c r="H49" s="14">
        <v>473</v>
      </c>
      <c r="I49" s="14">
        <f t="shared" si="14"/>
        <v>11235</v>
      </c>
      <c r="J49" s="31">
        <v>13251</v>
      </c>
      <c r="K49" s="22">
        <v>560</v>
      </c>
      <c r="L49" s="14">
        <f t="shared" si="15"/>
        <v>13811</v>
      </c>
      <c r="M49" s="60">
        <f t="shared" si="16"/>
        <v>-2576</v>
      </c>
    </row>
    <row r="50" spans="3:14" hidden="1" x14ac:dyDescent="0.2">
      <c r="C50" s="119" t="s">
        <v>138</v>
      </c>
      <c r="D50" s="14">
        <v>9093</v>
      </c>
      <c r="E50" s="14">
        <v>397</v>
      </c>
      <c r="F50" s="129">
        <f t="shared" si="13"/>
        <v>9490</v>
      </c>
      <c r="G50" s="14">
        <v>13176</v>
      </c>
      <c r="H50" s="14">
        <v>679</v>
      </c>
      <c r="I50" s="14">
        <f t="shared" si="14"/>
        <v>13855</v>
      </c>
      <c r="J50" s="31">
        <v>13726</v>
      </c>
      <c r="K50" s="22">
        <v>922</v>
      </c>
      <c r="L50" s="14">
        <f t="shared" si="15"/>
        <v>14648</v>
      </c>
      <c r="M50" s="60">
        <f t="shared" si="16"/>
        <v>-793</v>
      </c>
      <c r="N50" s="93"/>
    </row>
    <row r="51" spans="3:14" hidden="1" x14ac:dyDescent="0.2">
      <c r="C51" s="118" t="s">
        <v>142</v>
      </c>
      <c r="D51" s="31">
        <v>11385</v>
      </c>
      <c r="E51" s="14">
        <v>217</v>
      </c>
      <c r="F51" s="14">
        <f t="shared" si="13"/>
        <v>11602</v>
      </c>
      <c r="G51" s="31">
        <v>15167</v>
      </c>
      <c r="H51" s="14">
        <v>931</v>
      </c>
      <c r="I51" s="14">
        <f t="shared" si="14"/>
        <v>16098</v>
      </c>
      <c r="J51" s="31">
        <v>15815</v>
      </c>
      <c r="K51" s="22">
        <v>850</v>
      </c>
      <c r="L51" s="14">
        <f t="shared" si="15"/>
        <v>16665</v>
      </c>
      <c r="M51" s="60">
        <f t="shared" si="16"/>
        <v>-567</v>
      </c>
      <c r="N51" s="93"/>
    </row>
    <row r="52" spans="3:14" hidden="1" x14ac:dyDescent="0.2">
      <c r="C52" s="119" t="s">
        <v>136</v>
      </c>
      <c r="D52" s="31">
        <v>10791</v>
      </c>
      <c r="E52" s="14">
        <v>234</v>
      </c>
      <c r="F52" s="129">
        <f t="shared" si="13"/>
        <v>11025</v>
      </c>
      <c r="G52" s="14">
        <v>15562</v>
      </c>
      <c r="H52" s="14">
        <v>636</v>
      </c>
      <c r="I52" s="14">
        <f t="shared" si="14"/>
        <v>16198</v>
      </c>
      <c r="J52" s="31">
        <v>14844</v>
      </c>
      <c r="K52" s="14">
        <v>921</v>
      </c>
      <c r="L52" s="14">
        <f t="shared" si="15"/>
        <v>15765</v>
      </c>
      <c r="M52" s="60">
        <f t="shared" si="16"/>
        <v>433</v>
      </c>
      <c r="N52" s="93"/>
    </row>
    <row r="53" spans="3:14" hidden="1" x14ac:dyDescent="0.2">
      <c r="C53" s="119" t="s">
        <v>141</v>
      </c>
      <c r="D53" s="14">
        <v>13943</v>
      </c>
      <c r="E53" s="14">
        <v>314</v>
      </c>
      <c r="F53" s="129">
        <f t="shared" si="13"/>
        <v>14257</v>
      </c>
      <c r="G53" s="31">
        <v>17997</v>
      </c>
      <c r="H53" s="14">
        <v>437</v>
      </c>
      <c r="I53" s="14">
        <f t="shared" si="14"/>
        <v>18434</v>
      </c>
      <c r="J53" s="31">
        <v>16789</v>
      </c>
      <c r="K53" s="14">
        <v>618</v>
      </c>
      <c r="L53" s="14">
        <f t="shared" si="15"/>
        <v>17407</v>
      </c>
      <c r="M53" s="60">
        <f t="shared" si="16"/>
        <v>1027</v>
      </c>
      <c r="N53" s="93"/>
    </row>
    <row r="54" spans="3:14" hidden="1" x14ac:dyDescent="0.2">
      <c r="C54" s="119" t="s">
        <v>134</v>
      </c>
      <c r="D54" s="14">
        <v>18104</v>
      </c>
      <c r="E54" s="14">
        <v>288</v>
      </c>
      <c r="F54" s="129">
        <f t="shared" si="13"/>
        <v>18392</v>
      </c>
      <c r="G54" s="31">
        <v>22609</v>
      </c>
      <c r="H54" s="14">
        <v>340</v>
      </c>
      <c r="I54" s="14">
        <f t="shared" si="14"/>
        <v>22949</v>
      </c>
      <c r="J54" s="31">
        <v>23066</v>
      </c>
      <c r="K54" s="14">
        <v>571</v>
      </c>
      <c r="L54" s="14">
        <f t="shared" si="15"/>
        <v>23637</v>
      </c>
      <c r="M54" s="60">
        <f t="shared" si="16"/>
        <v>-688</v>
      </c>
      <c r="N54" s="93"/>
    </row>
    <row r="55" spans="3:14" hidden="1" x14ac:dyDescent="0.2">
      <c r="C55" s="119" t="s">
        <v>133</v>
      </c>
      <c r="D55" s="14">
        <v>14394</v>
      </c>
      <c r="E55" s="14">
        <v>286</v>
      </c>
      <c r="F55" s="129">
        <f t="shared" si="13"/>
        <v>14680</v>
      </c>
      <c r="G55" s="14">
        <v>17807</v>
      </c>
      <c r="H55" s="14">
        <v>678</v>
      </c>
      <c r="I55" s="14">
        <f t="shared" si="14"/>
        <v>18485</v>
      </c>
      <c r="J55" s="31">
        <v>19648</v>
      </c>
      <c r="K55" s="14">
        <v>1167</v>
      </c>
      <c r="L55" s="14">
        <f t="shared" si="15"/>
        <v>20815</v>
      </c>
      <c r="M55" s="60">
        <f t="shared" si="16"/>
        <v>-2330</v>
      </c>
      <c r="N55" s="93"/>
    </row>
    <row r="56" spans="3:14" ht="12.75" hidden="1" customHeight="1" x14ac:dyDescent="0.2">
      <c r="C56" s="118" t="s">
        <v>132</v>
      </c>
      <c r="D56" s="31">
        <v>12676</v>
      </c>
      <c r="E56" s="14">
        <v>409</v>
      </c>
      <c r="F56" s="14">
        <f t="shared" si="13"/>
        <v>13085</v>
      </c>
      <c r="G56" s="31">
        <v>16073</v>
      </c>
      <c r="H56" s="14">
        <v>792</v>
      </c>
      <c r="I56" s="14">
        <f t="shared" si="14"/>
        <v>16865</v>
      </c>
      <c r="J56" s="31">
        <v>16858</v>
      </c>
      <c r="K56" s="22">
        <v>865</v>
      </c>
      <c r="L56" s="14">
        <f t="shared" si="15"/>
        <v>17723</v>
      </c>
      <c r="M56" s="60">
        <f t="shared" si="16"/>
        <v>-858</v>
      </c>
      <c r="N56" s="93"/>
    </row>
    <row r="57" spans="3:14" ht="12.75" hidden="1" customHeight="1" x14ac:dyDescent="0.2">
      <c r="C57" s="119" t="s">
        <v>131</v>
      </c>
      <c r="D57" s="14">
        <v>11795</v>
      </c>
      <c r="E57" s="14">
        <v>419</v>
      </c>
      <c r="F57" s="129">
        <f t="shared" si="13"/>
        <v>12214</v>
      </c>
      <c r="G57" s="14">
        <v>15390</v>
      </c>
      <c r="H57" s="14">
        <v>861</v>
      </c>
      <c r="I57" s="14">
        <f t="shared" si="14"/>
        <v>16251</v>
      </c>
      <c r="J57" s="31">
        <v>17080</v>
      </c>
      <c r="K57" s="22">
        <v>672</v>
      </c>
      <c r="L57" s="14">
        <f t="shared" si="15"/>
        <v>17752</v>
      </c>
      <c r="M57" s="60">
        <f t="shared" si="16"/>
        <v>-1501</v>
      </c>
      <c r="N57" s="93"/>
    </row>
    <row r="58" spans="3:14" ht="12.75" hidden="1" customHeight="1" x14ac:dyDescent="0.2">
      <c r="C58" s="118" t="s">
        <v>140</v>
      </c>
      <c r="D58" s="31">
        <v>11834</v>
      </c>
      <c r="E58" s="14">
        <v>277</v>
      </c>
      <c r="F58" s="14">
        <f t="shared" si="13"/>
        <v>12111</v>
      </c>
      <c r="G58" s="31">
        <v>14976</v>
      </c>
      <c r="H58" s="14">
        <v>513</v>
      </c>
      <c r="I58" s="14">
        <f t="shared" si="14"/>
        <v>15489</v>
      </c>
      <c r="J58" s="31">
        <v>16308</v>
      </c>
      <c r="K58" s="22">
        <v>470</v>
      </c>
      <c r="L58" s="14">
        <f t="shared" si="15"/>
        <v>16778</v>
      </c>
      <c r="M58" s="60">
        <f t="shared" si="16"/>
        <v>-1289</v>
      </c>
      <c r="N58" s="93"/>
    </row>
    <row r="59" spans="3:14" ht="12.75" hidden="1" customHeight="1" x14ac:dyDescent="0.2">
      <c r="C59" s="127" t="s">
        <v>129</v>
      </c>
      <c r="D59" s="20">
        <v>20395</v>
      </c>
      <c r="E59" s="20">
        <v>382</v>
      </c>
      <c r="F59" s="141">
        <f t="shared" si="13"/>
        <v>20777</v>
      </c>
      <c r="G59" s="20">
        <v>26817</v>
      </c>
      <c r="H59" s="20">
        <v>1030</v>
      </c>
      <c r="I59" s="20">
        <v>27847</v>
      </c>
      <c r="J59" s="115">
        <v>19803</v>
      </c>
      <c r="K59" s="79">
        <v>693</v>
      </c>
      <c r="L59" s="14">
        <f t="shared" si="15"/>
        <v>20496</v>
      </c>
      <c r="M59" s="60">
        <f t="shared" si="16"/>
        <v>7351</v>
      </c>
      <c r="N59" s="93"/>
    </row>
    <row r="60" spans="3:14" ht="15" hidden="1" customHeight="1" x14ac:dyDescent="0.2">
      <c r="C60" s="233" t="s">
        <v>139</v>
      </c>
      <c r="D60" s="233"/>
      <c r="E60" s="233"/>
      <c r="F60" s="233"/>
      <c r="G60" s="233"/>
      <c r="H60" s="233"/>
      <c r="I60" s="233"/>
      <c r="J60" s="233"/>
      <c r="K60" s="233"/>
      <c r="L60" s="234"/>
      <c r="M60" s="233"/>
      <c r="N60" s="93"/>
    </row>
    <row r="61" spans="3:14" ht="12" hidden="1" customHeight="1" x14ac:dyDescent="0.2">
      <c r="C61" s="110" t="s">
        <v>126</v>
      </c>
      <c r="D61" s="123">
        <v>12177</v>
      </c>
      <c r="E61" s="125">
        <v>477</v>
      </c>
      <c r="F61" s="126">
        <f t="shared" ref="F61:F72" si="17">D61+E61</f>
        <v>12654</v>
      </c>
      <c r="G61" s="125">
        <v>18834</v>
      </c>
      <c r="H61" s="125">
        <v>788</v>
      </c>
      <c r="I61" s="124">
        <f t="shared" ref="I61:I72" si="18">G61+H61</f>
        <v>19622</v>
      </c>
      <c r="J61" s="123">
        <v>26175</v>
      </c>
      <c r="K61" s="122">
        <v>834</v>
      </c>
      <c r="L61" s="121">
        <f t="shared" ref="L61:L72" si="19">J61+K61</f>
        <v>27009</v>
      </c>
      <c r="M61" s="107">
        <f t="shared" ref="M61:M72" si="20">I61-L61</f>
        <v>-7387</v>
      </c>
      <c r="N61" s="93"/>
    </row>
    <row r="62" spans="3:14" ht="12" hidden="1" customHeight="1" x14ac:dyDescent="0.2">
      <c r="C62" s="118" t="s">
        <v>125</v>
      </c>
      <c r="D62" s="31">
        <v>7127</v>
      </c>
      <c r="E62" s="14">
        <v>286</v>
      </c>
      <c r="F62" s="120">
        <f t="shared" si="17"/>
        <v>7413</v>
      </c>
      <c r="G62" s="14">
        <v>11155</v>
      </c>
      <c r="H62" s="14">
        <v>528</v>
      </c>
      <c r="I62" s="120">
        <f t="shared" si="18"/>
        <v>11683</v>
      </c>
      <c r="J62" s="14">
        <v>13822</v>
      </c>
      <c r="K62" s="22">
        <v>616</v>
      </c>
      <c r="L62" s="111">
        <f t="shared" si="19"/>
        <v>14438</v>
      </c>
      <c r="M62" s="107">
        <f t="shared" si="20"/>
        <v>-2755</v>
      </c>
      <c r="N62" s="93"/>
    </row>
    <row r="63" spans="3:14" ht="12" hidden="1" customHeight="1" x14ac:dyDescent="0.2">
      <c r="C63" s="118" t="s">
        <v>138</v>
      </c>
      <c r="D63" s="31">
        <v>11421</v>
      </c>
      <c r="E63" s="14">
        <v>286</v>
      </c>
      <c r="F63" s="120">
        <f t="shared" si="17"/>
        <v>11707</v>
      </c>
      <c r="G63" s="14">
        <v>15098</v>
      </c>
      <c r="H63" s="14">
        <v>663</v>
      </c>
      <c r="I63" s="117">
        <f t="shared" si="18"/>
        <v>15761</v>
      </c>
      <c r="J63" s="31">
        <v>14320</v>
      </c>
      <c r="K63" s="22">
        <v>745</v>
      </c>
      <c r="L63" s="111">
        <f t="shared" si="19"/>
        <v>15065</v>
      </c>
      <c r="M63" s="107">
        <f t="shared" si="20"/>
        <v>696</v>
      </c>
      <c r="N63" s="93"/>
    </row>
    <row r="64" spans="3:14" ht="12" hidden="1" customHeight="1" x14ac:dyDescent="0.2">
      <c r="C64" s="119" t="s">
        <v>137</v>
      </c>
      <c r="D64" s="14">
        <v>10463</v>
      </c>
      <c r="E64" s="14">
        <v>356</v>
      </c>
      <c r="F64" s="120">
        <f t="shared" si="17"/>
        <v>10819</v>
      </c>
      <c r="G64" s="14">
        <v>14942</v>
      </c>
      <c r="H64" s="14">
        <v>1050</v>
      </c>
      <c r="I64" s="120">
        <f t="shared" si="18"/>
        <v>15992</v>
      </c>
      <c r="J64" s="14">
        <v>17501</v>
      </c>
      <c r="K64" s="14">
        <v>1327</v>
      </c>
      <c r="L64" s="111">
        <f t="shared" si="19"/>
        <v>18828</v>
      </c>
      <c r="M64" s="107">
        <f t="shared" si="20"/>
        <v>-2836</v>
      </c>
      <c r="N64" s="93"/>
    </row>
    <row r="65" spans="1:14" ht="12" hidden="1" customHeight="1" x14ac:dyDescent="0.2">
      <c r="C65" s="119" t="s">
        <v>136</v>
      </c>
      <c r="D65" s="14">
        <v>12748</v>
      </c>
      <c r="E65" s="14">
        <v>408</v>
      </c>
      <c r="F65" s="120">
        <f t="shared" si="17"/>
        <v>13156</v>
      </c>
      <c r="G65" s="14">
        <v>18215</v>
      </c>
      <c r="H65" s="14">
        <v>1069</v>
      </c>
      <c r="I65" s="120">
        <f t="shared" si="18"/>
        <v>19284</v>
      </c>
      <c r="J65" s="14">
        <v>16960</v>
      </c>
      <c r="K65" s="22">
        <v>769</v>
      </c>
      <c r="L65" s="111">
        <f t="shared" si="19"/>
        <v>17729</v>
      </c>
      <c r="M65" s="107">
        <f t="shared" si="20"/>
        <v>1555</v>
      </c>
      <c r="N65" s="93"/>
    </row>
    <row r="66" spans="1:14" ht="12" hidden="1" customHeight="1" x14ac:dyDescent="0.2">
      <c r="C66" s="119" t="s">
        <v>135</v>
      </c>
      <c r="D66" s="14">
        <v>15895</v>
      </c>
      <c r="E66" s="14">
        <v>420</v>
      </c>
      <c r="F66" s="120">
        <f t="shared" si="17"/>
        <v>16315</v>
      </c>
      <c r="G66" s="14">
        <v>20473</v>
      </c>
      <c r="H66" s="14">
        <v>985</v>
      </c>
      <c r="I66" s="120">
        <f t="shared" si="18"/>
        <v>21458</v>
      </c>
      <c r="J66" s="14">
        <v>18599</v>
      </c>
      <c r="K66" s="14">
        <v>1075</v>
      </c>
      <c r="L66" s="111">
        <f t="shared" si="19"/>
        <v>19674</v>
      </c>
      <c r="M66" s="107">
        <f t="shared" si="20"/>
        <v>1784</v>
      </c>
      <c r="N66" s="93"/>
    </row>
    <row r="67" spans="1:14" ht="12" hidden="1" customHeight="1" x14ac:dyDescent="0.2">
      <c r="C67" s="119" t="s">
        <v>134</v>
      </c>
      <c r="D67" s="14">
        <v>18838</v>
      </c>
      <c r="E67" s="14">
        <v>403</v>
      </c>
      <c r="F67" s="120">
        <f t="shared" si="17"/>
        <v>19241</v>
      </c>
      <c r="G67" s="14">
        <v>24014</v>
      </c>
      <c r="H67" s="14">
        <v>879</v>
      </c>
      <c r="I67" s="120">
        <f t="shared" si="18"/>
        <v>24893</v>
      </c>
      <c r="J67" s="14">
        <v>24494</v>
      </c>
      <c r="K67" s="22">
        <v>859</v>
      </c>
      <c r="L67" s="111">
        <f t="shared" si="19"/>
        <v>25353</v>
      </c>
      <c r="M67" s="107">
        <f t="shared" si="20"/>
        <v>-460</v>
      </c>
      <c r="N67" s="93"/>
    </row>
    <row r="68" spans="1:14" ht="12" hidden="1" customHeight="1" x14ac:dyDescent="0.2">
      <c r="C68" s="118" t="s">
        <v>133</v>
      </c>
      <c r="D68" s="31">
        <v>15832</v>
      </c>
      <c r="E68" s="14">
        <v>489</v>
      </c>
      <c r="F68" s="117">
        <f t="shared" si="17"/>
        <v>16321</v>
      </c>
      <c r="G68" s="31">
        <v>20475</v>
      </c>
      <c r="H68" s="14">
        <v>719</v>
      </c>
      <c r="I68" s="117">
        <f t="shared" si="18"/>
        <v>21194</v>
      </c>
      <c r="J68" s="31">
        <v>21656</v>
      </c>
      <c r="K68" s="22">
        <v>903</v>
      </c>
      <c r="L68" s="111">
        <f t="shared" si="19"/>
        <v>22559</v>
      </c>
      <c r="M68" s="107">
        <f t="shared" si="20"/>
        <v>-1365</v>
      </c>
      <c r="N68" s="93"/>
    </row>
    <row r="69" spans="1:14" ht="12" hidden="1" customHeight="1" x14ac:dyDescent="0.2">
      <c r="C69" s="118" t="s">
        <v>132</v>
      </c>
      <c r="D69" s="31">
        <v>14434</v>
      </c>
      <c r="E69" s="14">
        <v>409</v>
      </c>
      <c r="F69" s="117">
        <f t="shared" si="17"/>
        <v>14843</v>
      </c>
      <c r="G69" s="31">
        <v>19494</v>
      </c>
      <c r="H69" s="14">
        <v>486</v>
      </c>
      <c r="I69" s="117">
        <f t="shared" si="18"/>
        <v>19980</v>
      </c>
      <c r="J69" s="31">
        <v>19850</v>
      </c>
      <c r="K69" s="22">
        <v>431</v>
      </c>
      <c r="L69" s="111">
        <f t="shared" si="19"/>
        <v>20281</v>
      </c>
      <c r="M69" s="107">
        <f t="shared" si="20"/>
        <v>-301</v>
      </c>
      <c r="N69" s="93"/>
    </row>
    <row r="70" spans="1:14" ht="12" hidden="1" customHeight="1" x14ac:dyDescent="0.2">
      <c r="C70" s="119" t="s">
        <v>131</v>
      </c>
      <c r="D70" s="14">
        <v>14153</v>
      </c>
      <c r="E70" s="14">
        <v>370</v>
      </c>
      <c r="F70" s="117">
        <f t="shared" si="17"/>
        <v>14523</v>
      </c>
      <c r="G70" s="31">
        <v>18928</v>
      </c>
      <c r="H70" s="14">
        <v>457</v>
      </c>
      <c r="I70" s="117">
        <f t="shared" si="18"/>
        <v>19385</v>
      </c>
      <c r="J70" s="31">
        <v>20760</v>
      </c>
      <c r="K70" s="22">
        <v>397</v>
      </c>
      <c r="L70" s="111">
        <f t="shared" si="19"/>
        <v>21157</v>
      </c>
      <c r="M70" s="107">
        <f t="shared" si="20"/>
        <v>-1772</v>
      </c>
      <c r="N70" s="93"/>
    </row>
    <row r="71" spans="1:14" ht="12" hidden="1" customHeight="1" x14ac:dyDescent="0.2">
      <c r="A71" s="18"/>
      <c r="B71" s="18"/>
      <c r="C71" s="118" t="s">
        <v>130</v>
      </c>
      <c r="D71" s="31">
        <v>11032</v>
      </c>
      <c r="E71" s="14">
        <v>451</v>
      </c>
      <c r="F71" s="117">
        <f t="shared" si="17"/>
        <v>11483</v>
      </c>
      <c r="G71" s="31">
        <v>15993</v>
      </c>
      <c r="H71" s="14">
        <v>528</v>
      </c>
      <c r="I71" s="117">
        <f t="shared" si="18"/>
        <v>16521</v>
      </c>
      <c r="J71" s="31">
        <v>16458</v>
      </c>
      <c r="K71" s="22">
        <v>405</v>
      </c>
      <c r="L71" s="111">
        <f t="shared" si="19"/>
        <v>16863</v>
      </c>
      <c r="M71" s="107">
        <f t="shared" si="20"/>
        <v>-342</v>
      </c>
      <c r="N71" s="93"/>
    </row>
    <row r="72" spans="1:14" ht="12" hidden="1" customHeight="1" x14ac:dyDescent="0.2">
      <c r="C72" s="116" t="s">
        <v>129</v>
      </c>
      <c r="D72" s="115">
        <v>23531</v>
      </c>
      <c r="E72" s="20">
        <v>490</v>
      </c>
      <c r="F72" s="114">
        <f t="shared" si="17"/>
        <v>24021</v>
      </c>
      <c r="G72" s="115">
        <v>29866</v>
      </c>
      <c r="H72" s="20">
        <v>867</v>
      </c>
      <c r="I72" s="114">
        <f t="shared" si="18"/>
        <v>30733</v>
      </c>
      <c r="J72" s="113" t="s">
        <v>128</v>
      </c>
      <c r="K72" s="112" t="s">
        <v>127</v>
      </c>
      <c r="L72" s="111">
        <f t="shared" si="19"/>
        <v>21593</v>
      </c>
      <c r="M72" s="107">
        <f t="shared" si="20"/>
        <v>9140</v>
      </c>
      <c r="N72" s="93"/>
    </row>
    <row r="73" spans="1:14" ht="12" hidden="1" customHeight="1" x14ac:dyDescent="0.2">
      <c r="C73" s="232">
        <v>2019</v>
      </c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93"/>
    </row>
    <row r="74" spans="1:14" ht="12" hidden="1" customHeight="1" x14ac:dyDescent="0.2">
      <c r="C74" s="110" t="s">
        <v>126</v>
      </c>
      <c r="D74" s="108">
        <v>13396</v>
      </c>
      <c r="E74" s="109">
        <v>359</v>
      </c>
      <c r="F74" s="109">
        <f t="shared" ref="F74:F84" si="21">D74+E74</f>
        <v>13755</v>
      </c>
      <c r="G74" s="108">
        <v>20330</v>
      </c>
      <c r="H74" s="109">
        <v>521</v>
      </c>
      <c r="I74" s="109">
        <f t="shared" ref="I74:I84" si="22">G74+H74</f>
        <v>20851</v>
      </c>
      <c r="J74" s="108">
        <v>29020</v>
      </c>
      <c r="K74" s="109">
        <v>679</v>
      </c>
      <c r="L74" s="121">
        <f t="shared" ref="L74:L85" si="23">J74+K74</f>
        <v>29699</v>
      </c>
      <c r="M74" s="171">
        <f t="shared" ref="M74:M84" si="24">I74-L74</f>
        <v>-8848</v>
      </c>
      <c r="N74" s="93"/>
    </row>
    <row r="75" spans="1:14" ht="12" hidden="1" customHeight="1" x14ac:dyDescent="0.2">
      <c r="C75" s="118" t="s">
        <v>125</v>
      </c>
      <c r="D75" s="169">
        <v>8712</v>
      </c>
      <c r="E75" s="170">
        <v>332</v>
      </c>
      <c r="F75" s="170">
        <f t="shared" si="21"/>
        <v>9044</v>
      </c>
      <c r="G75" s="169">
        <v>12975</v>
      </c>
      <c r="H75" s="170">
        <v>412</v>
      </c>
      <c r="I75" s="170">
        <f t="shared" si="22"/>
        <v>13387</v>
      </c>
      <c r="J75" s="169">
        <v>15817</v>
      </c>
      <c r="K75" s="170">
        <v>304</v>
      </c>
      <c r="L75" s="170">
        <f t="shared" si="23"/>
        <v>16121</v>
      </c>
      <c r="M75" s="172">
        <f t="shared" si="24"/>
        <v>-2734</v>
      </c>
      <c r="N75" s="93"/>
    </row>
    <row r="76" spans="1:14" ht="12" hidden="1" customHeight="1" x14ac:dyDescent="0.2">
      <c r="C76" s="118" t="s">
        <v>138</v>
      </c>
      <c r="D76" s="169">
        <v>10737</v>
      </c>
      <c r="E76" s="170">
        <v>426</v>
      </c>
      <c r="F76" s="170">
        <f t="shared" si="21"/>
        <v>11163</v>
      </c>
      <c r="G76" s="169">
        <v>16037</v>
      </c>
      <c r="H76" s="170">
        <v>506</v>
      </c>
      <c r="I76" s="170">
        <f t="shared" si="22"/>
        <v>16543</v>
      </c>
      <c r="J76" s="169">
        <v>16988</v>
      </c>
      <c r="K76" s="170">
        <v>422</v>
      </c>
      <c r="L76" s="170">
        <f t="shared" si="23"/>
        <v>17410</v>
      </c>
      <c r="M76" s="172">
        <f t="shared" si="24"/>
        <v>-867</v>
      </c>
      <c r="N76" s="93"/>
    </row>
    <row r="77" spans="1:14" ht="12" hidden="1" customHeight="1" x14ac:dyDescent="0.2">
      <c r="C77" s="119" t="s">
        <v>137</v>
      </c>
      <c r="D77" s="170">
        <v>13934</v>
      </c>
      <c r="E77" s="170">
        <v>479</v>
      </c>
      <c r="F77" s="111">
        <f t="shared" si="21"/>
        <v>14413</v>
      </c>
      <c r="G77" s="170">
        <v>18541</v>
      </c>
      <c r="H77" s="170">
        <v>904</v>
      </c>
      <c r="I77" s="111">
        <f t="shared" si="22"/>
        <v>19445</v>
      </c>
      <c r="J77" s="170">
        <v>18085</v>
      </c>
      <c r="K77" s="170">
        <v>1097</v>
      </c>
      <c r="L77" s="111">
        <f t="shared" si="23"/>
        <v>19182</v>
      </c>
      <c r="M77" s="172">
        <f t="shared" si="24"/>
        <v>263</v>
      </c>
      <c r="N77" s="93"/>
    </row>
    <row r="78" spans="1:14" ht="12" hidden="1" customHeight="1" x14ac:dyDescent="0.2">
      <c r="C78" s="119" t="s">
        <v>136</v>
      </c>
      <c r="D78" s="170">
        <v>13117</v>
      </c>
      <c r="E78" s="170">
        <v>448</v>
      </c>
      <c r="F78" s="111">
        <f t="shared" si="21"/>
        <v>13565</v>
      </c>
      <c r="G78" s="170">
        <v>18847</v>
      </c>
      <c r="H78" s="170">
        <v>642</v>
      </c>
      <c r="I78" s="111">
        <f t="shared" si="22"/>
        <v>19489</v>
      </c>
      <c r="J78" s="170">
        <v>18616</v>
      </c>
      <c r="K78" s="170">
        <v>722</v>
      </c>
      <c r="L78" s="111">
        <f t="shared" si="23"/>
        <v>19338</v>
      </c>
      <c r="M78" s="172">
        <f t="shared" si="24"/>
        <v>151</v>
      </c>
      <c r="N78" s="93"/>
    </row>
    <row r="79" spans="1:14" ht="12" hidden="1" customHeight="1" x14ac:dyDescent="0.2">
      <c r="C79" s="118" t="s">
        <v>135</v>
      </c>
      <c r="D79" s="169">
        <v>15511</v>
      </c>
      <c r="E79" s="170">
        <v>681</v>
      </c>
      <c r="F79" s="170">
        <f t="shared" si="21"/>
        <v>16192</v>
      </c>
      <c r="G79" s="169">
        <v>20971</v>
      </c>
      <c r="H79" s="170">
        <v>1080</v>
      </c>
      <c r="I79" s="170">
        <f t="shared" si="22"/>
        <v>22051</v>
      </c>
      <c r="J79" s="169">
        <v>18438</v>
      </c>
      <c r="K79" s="170">
        <v>863</v>
      </c>
      <c r="L79" s="111">
        <f t="shared" si="23"/>
        <v>19301</v>
      </c>
      <c r="M79" s="172">
        <f t="shared" si="24"/>
        <v>2750</v>
      </c>
      <c r="N79" s="93"/>
    </row>
    <row r="80" spans="1:14" ht="12" hidden="1" customHeight="1" x14ac:dyDescent="0.2">
      <c r="C80" s="119" t="s">
        <v>134</v>
      </c>
      <c r="D80" s="170">
        <v>23564</v>
      </c>
      <c r="E80" s="170">
        <v>1083</v>
      </c>
      <c r="F80" s="111">
        <f t="shared" si="21"/>
        <v>24647</v>
      </c>
      <c r="G80" s="170">
        <v>28733</v>
      </c>
      <c r="H80" s="170">
        <v>1517</v>
      </c>
      <c r="I80" s="111">
        <f t="shared" si="22"/>
        <v>30250</v>
      </c>
      <c r="J80" s="169">
        <v>27738</v>
      </c>
      <c r="K80" s="170">
        <v>1182</v>
      </c>
      <c r="L80" s="111">
        <f t="shared" si="23"/>
        <v>28920</v>
      </c>
      <c r="M80" s="172">
        <f t="shared" si="24"/>
        <v>1330</v>
      </c>
      <c r="N80" s="93"/>
    </row>
    <row r="81" spans="3:14" ht="12" hidden="1" customHeight="1" x14ac:dyDescent="0.2">
      <c r="C81" s="119" t="s">
        <v>133</v>
      </c>
      <c r="D81" s="170">
        <v>16767</v>
      </c>
      <c r="E81" s="170">
        <v>722</v>
      </c>
      <c r="F81" s="111">
        <f t="shared" si="21"/>
        <v>17489</v>
      </c>
      <c r="G81" s="170">
        <v>22393</v>
      </c>
      <c r="H81" s="170">
        <v>1132</v>
      </c>
      <c r="I81" s="111">
        <f t="shared" si="22"/>
        <v>23525</v>
      </c>
      <c r="J81" s="170">
        <v>24135</v>
      </c>
      <c r="K81" s="170">
        <v>943</v>
      </c>
      <c r="L81" s="111">
        <f t="shared" si="23"/>
        <v>25078</v>
      </c>
      <c r="M81" s="172">
        <f t="shared" si="24"/>
        <v>-1553</v>
      </c>
      <c r="N81" s="93"/>
    </row>
    <row r="82" spans="3:14" ht="12" hidden="1" customHeight="1" x14ac:dyDescent="0.2">
      <c r="C82" s="119" t="s">
        <v>132</v>
      </c>
      <c r="D82" s="170">
        <v>15602</v>
      </c>
      <c r="E82" s="170">
        <v>610</v>
      </c>
      <c r="F82" s="111">
        <f t="shared" si="21"/>
        <v>16212</v>
      </c>
      <c r="G82" s="170">
        <v>20834</v>
      </c>
      <c r="H82" s="170">
        <v>883</v>
      </c>
      <c r="I82" s="111">
        <f t="shared" si="22"/>
        <v>21717</v>
      </c>
      <c r="J82" s="170">
        <v>20564</v>
      </c>
      <c r="K82" s="170">
        <v>725</v>
      </c>
      <c r="L82" s="111">
        <f t="shared" si="23"/>
        <v>21289</v>
      </c>
      <c r="M82" s="172">
        <f t="shared" si="24"/>
        <v>428</v>
      </c>
      <c r="N82" s="93"/>
    </row>
    <row r="83" spans="3:14" ht="12" hidden="1" customHeight="1" x14ac:dyDescent="0.2">
      <c r="C83" s="119" t="s">
        <v>156</v>
      </c>
      <c r="D83" s="170">
        <v>13945</v>
      </c>
      <c r="E83" s="170">
        <v>599</v>
      </c>
      <c r="F83" s="111">
        <f t="shared" si="21"/>
        <v>14544</v>
      </c>
      <c r="G83" s="170">
        <v>19108</v>
      </c>
      <c r="H83" s="170">
        <v>898</v>
      </c>
      <c r="I83" s="111">
        <f t="shared" si="22"/>
        <v>20006</v>
      </c>
      <c r="J83" s="170">
        <v>21858</v>
      </c>
      <c r="K83" s="170">
        <v>1247</v>
      </c>
      <c r="L83" s="111">
        <f t="shared" si="23"/>
        <v>23105</v>
      </c>
      <c r="M83" s="172">
        <f t="shared" si="24"/>
        <v>-3099</v>
      </c>
      <c r="N83" s="93"/>
    </row>
    <row r="84" spans="3:14" ht="12" hidden="1" customHeight="1" x14ac:dyDescent="0.2">
      <c r="C84" s="119" t="s">
        <v>130</v>
      </c>
      <c r="D84" s="170">
        <v>11274</v>
      </c>
      <c r="E84" s="170">
        <v>633</v>
      </c>
      <c r="F84" s="111">
        <f t="shared" si="21"/>
        <v>11907</v>
      </c>
      <c r="G84" s="170">
        <v>16666</v>
      </c>
      <c r="H84" s="170">
        <v>1198</v>
      </c>
      <c r="I84" s="111">
        <f t="shared" si="22"/>
        <v>17864</v>
      </c>
      <c r="J84" s="170">
        <v>17896</v>
      </c>
      <c r="K84" s="170">
        <v>946</v>
      </c>
      <c r="L84" s="111">
        <f t="shared" si="23"/>
        <v>18842</v>
      </c>
      <c r="M84" s="172">
        <f t="shared" si="24"/>
        <v>-978</v>
      </c>
      <c r="N84" s="93"/>
    </row>
    <row r="85" spans="3:14" ht="12" hidden="1" customHeight="1" x14ac:dyDescent="0.2">
      <c r="C85" s="127" t="s">
        <v>129</v>
      </c>
      <c r="D85" s="174">
        <v>17361</v>
      </c>
      <c r="E85" s="174">
        <v>566</v>
      </c>
      <c r="F85" s="175">
        <f>D85+E85</f>
        <v>17927</v>
      </c>
      <c r="G85" s="174">
        <v>24002</v>
      </c>
      <c r="H85" s="174">
        <v>841</v>
      </c>
      <c r="I85" s="175">
        <f>G85+H85</f>
        <v>24843</v>
      </c>
      <c r="J85" s="174">
        <v>19344</v>
      </c>
      <c r="K85" s="174">
        <v>705</v>
      </c>
      <c r="L85" s="111">
        <f t="shared" si="23"/>
        <v>20049</v>
      </c>
      <c r="M85" s="172">
        <f>I85-L85</f>
        <v>4794</v>
      </c>
      <c r="N85" s="93"/>
    </row>
    <row r="86" spans="3:14" ht="12" customHeight="1" x14ac:dyDescent="0.2">
      <c r="C86" s="231" t="s">
        <v>158</v>
      </c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93"/>
    </row>
    <row r="87" spans="3:14" ht="12" hidden="1" customHeight="1" x14ac:dyDescent="0.2">
      <c r="C87" s="131" t="s">
        <v>126</v>
      </c>
      <c r="D87" s="125">
        <v>10115</v>
      </c>
      <c r="E87" s="125">
        <v>341</v>
      </c>
      <c r="F87" s="126">
        <f t="shared" ref="F87:F97" si="25">D87+E87</f>
        <v>10456</v>
      </c>
      <c r="G87" s="125">
        <v>17074</v>
      </c>
      <c r="H87" s="125">
        <v>483</v>
      </c>
      <c r="I87" s="126">
        <f t="shared" ref="I87:I98" si="26">G87+H87</f>
        <v>17557</v>
      </c>
      <c r="J87" s="109">
        <v>23412</v>
      </c>
      <c r="K87" s="125" t="s">
        <v>160</v>
      </c>
      <c r="L87" s="126">
        <f>J87+K87</f>
        <v>23885</v>
      </c>
      <c r="M87" s="171">
        <f>I87-L87</f>
        <v>-6328</v>
      </c>
      <c r="N87" s="93"/>
    </row>
    <row r="88" spans="3:14" ht="12" customHeight="1" x14ac:dyDescent="0.2">
      <c r="C88" s="207" t="s">
        <v>125</v>
      </c>
      <c r="D88" s="31">
        <v>6658</v>
      </c>
      <c r="E88" s="208">
        <v>395</v>
      </c>
      <c r="F88" s="209">
        <f t="shared" si="25"/>
        <v>7053</v>
      </c>
      <c r="G88" s="31">
        <v>10931</v>
      </c>
      <c r="H88" s="208">
        <v>418</v>
      </c>
      <c r="I88" s="209">
        <f t="shared" si="26"/>
        <v>11349</v>
      </c>
      <c r="J88" s="169">
        <v>13059</v>
      </c>
      <c r="K88" s="208" t="s">
        <v>168</v>
      </c>
      <c r="L88" s="120">
        <f>J88+K88</f>
        <v>13382</v>
      </c>
      <c r="M88" s="210">
        <f>I88-L88</f>
        <v>-2033</v>
      </c>
      <c r="N88" s="93"/>
    </row>
    <row r="89" spans="3:14" ht="12" customHeight="1" x14ac:dyDescent="0.2">
      <c r="C89" s="118" t="s">
        <v>138</v>
      </c>
      <c r="D89" s="31">
        <v>3712</v>
      </c>
      <c r="E89" s="14">
        <v>452</v>
      </c>
      <c r="F89" s="117">
        <f t="shared" si="25"/>
        <v>4164</v>
      </c>
      <c r="G89" s="31">
        <v>6543</v>
      </c>
      <c r="H89" s="14">
        <v>514</v>
      </c>
      <c r="I89" s="117">
        <f t="shared" si="26"/>
        <v>7057</v>
      </c>
      <c r="J89" s="176" t="s">
        <v>171</v>
      </c>
      <c r="K89" s="106" t="s">
        <v>172</v>
      </c>
      <c r="L89" s="117">
        <f t="shared" ref="L89:L98" si="27">J89+K89</f>
        <v>8009</v>
      </c>
      <c r="M89" s="172">
        <f t="shared" ref="M89:M98" si="28">I89-L89</f>
        <v>-952</v>
      </c>
      <c r="N89" s="93"/>
    </row>
    <row r="90" spans="3:14" ht="12" customHeight="1" x14ac:dyDescent="0.2">
      <c r="C90" s="118" t="s">
        <v>137</v>
      </c>
      <c r="D90" s="31">
        <v>3</v>
      </c>
      <c r="E90" s="14">
        <v>213</v>
      </c>
      <c r="F90" s="117">
        <f t="shared" si="25"/>
        <v>216</v>
      </c>
      <c r="G90" s="31">
        <v>4</v>
      </c>
      <c r="H90" s="14">
        <v>284</v>
      </c>
      <c r="I90" s="117">
        <f t="shared" si="26"/>
        <v>288</v>
      </c>
      <c r="J90" s="176" t="s">
        <v>169</v>
      </c>
      <c r="K90" s="106" t="s">
        <v>170</v>
      </c>
      <c r="L90" s="117">
        <f t="shared" si="27"/>
        <v>749</v>
      </c>
      <c r="M90" s="172">
        <f t="shared" si="28"/>
        <v>-461</v>
      </c>
      <c r="N90" s="93"/>
    </row>
    <row r="91" spans="3:14" ht="12" customHeight="1" x14ac:dyDescent="0.2">
      <c r="C91" s="118" t="s">
        <v>136</v>
      </c>
      <c r="D91" s="31">
        <v>4</v>
      </c>
      <c r="E91" s="14">
        <v>230</v>
      </c>
      <c r="F91" s="117">
        <f t="shared" si="25"/>
        <v>234</v>
      </c>
      <c r="G91" s="31">
        <v>166</v>
      </c>
      <c r="H91" s="14">
        <v>270</v>
      </c>
      <c r="I91" s="117">
        <f t="shared" si="26"/>
        <v>436</v>
      </c>
      <c r="J91" s="176" t="s">
        <v>173</v>
      </c>
      <c r="K91" s="106" t="s">
        <v>174</v>
      </c>
      <c r="L91" s="117">
        <f t="shared" si="27"/>
        <v>688</v>
      </c>
      <c r="M91" s="172">
        <f t="shared" si="28"/>
        <v>-252</v>
      </c>
      <c r="N91" s="93"/>
    </row>
    <row r="92" spans="3:14" ht="12" customHeight="1" x14ac:dyDescent="0.2">
      <c r="C92" s="118" t="s">
        <v>135</v>
      </c>
      <c r="D92" s="31">
        <v>0</v>
      </c>
      <c r="E92" s="14">
        <v>203</v>
      </c>
      <c r="F92" s="117">
        <f t="shared" si="25"/>
        <v>203</v>
      </c>
      <c r="G92" s="31">
        <v>565</v>
      </c>
      <c r="H92" s="14">
        <v>300</v>
      </c>
      <c r="I92" s="117">
        <f t="shared" si="26"/>
        <v>865</v>
      </c>
      <c r="J92" s="176" t="s">
        <v>175</v>
      </c>
      <c r="K92" s="106" t="s">
        <v>176</v>
      </c>
      <c r="L92" s="117">
        <f t="shared" si="27"/>
        <v>529</v>
      </c>
      <c r="M92" s="172">
        <f t="shared" si="28"/>
        <v>336</v>
      </c>
      <c r="N92" s="93"/>
    </row>
    <row r="93" spans="3:14" ht="12" customHeight="1" x14ac:dyDescent="0.2">
      <c r="C93" s="118" t="s">
        <v>134</v>
      </c>
      <c r="D93" s="31">
        <v>0</v>
      </c>
      <c r="E93" s="14">
        <v>282</v>
      </c>
      <c r="F93" s="117">
        <f t="shared" si="25"/>
        <v>282</v>
      </c>
      <c r="G93" s="31">
        <v>674</v>
      </c>
      <c r="H93" s="14">
        <v>363</v>
      </c>
      <c r="I93" s="117">
        <f t="shared" si="26"/>
        <v>1037</v>
      </c>
      <c r="J93" s="176" t="s">
        <v>177</v>
      </c>
      <c r="K93" s="106" t="s">
        <v>178</v>
      </c>
      <c r="L93" s="117">
        <f t="shared" si="27"/>
        <v>678</v>
      </c>
      <c r="M93" s="172">
        <f t="shared" si="28"/>
        <v>359</v>
      </c>
      <c r="N93" s="93"/>
    </row>
    <row r="94" spans="3:14" ht="12" customHeight="1" x14ac:dyDescent="0.2">
      <c r="C94" s="118" t="s">
        <v>133</v>
      </c>
      <c r="D94" s="31">
        <v>0</v>
      </c>
      <c r="E94" s="14">
        <v>342</v>
      </c>
      <c r="F94" s="117">
        <f t="shared" si="25"/>
        <v>342</v>
      </c>
      <c r="G94" s="31">
        <v>369</v>
      </c>
      <c r="H94" s="14">
        <v>390</v>
      </c>
      <c r="I94" s="117">
        <f t="shared" si="26"/>
        <v>759</v>
      </c>
      <c r="J94" s="176" t="s">
        <v>179</v>
      </c>
      <c r="K94" s="106" t="s">
        <v>180</v>
      </c>
      <c r="L94" s="117">
        <f t="shared" si="27"/>
        <v>688</v>
      </c>
      <c r="M94" s="172">
        <f t="shared" si="28"/>
        <v>71</v>
      </c>
      <c r="N94" s="93"/>
    </row>
    <row r="95" spans="3:14" ht="12" customHeight="1" x14ac:dyDescent="0.2">
      <c r="C95" s="118" t="s">
        <v>132</v>
      </c>
      <c r="D95" s="31">
        <v>0</v>
      </c>
      <c r="E95" s="14">
        <v>312</v>
      </c>
      <c r="F95" s="117">
        <f t="shared" si="25"/>
        <v>312</v>
      </c>
      <c r="G95" s="31">
        <v>312</v>
      </c>
      <c r="H95" s="14">
        <v>372</v>
      </c>
      <c r="I95" s="117">
        <f t="shared" si="26"/>
        <v>684</v>
      </c>
      <c r="J95" s="176" t="s">
        <v>181</v>
      </c>
      <c r="K95" s="106" t="s">
        <v>182</v>
      </c>
      <c r="L95" s="117">
        <f t="shared" si="27"/>
        <v>499</v>
      </c>
      <c r="M95" s="172">
        <f t="shared" si="28"/>
        <v>185</v>
      </c>
      <c r="N95" s="93"/>
    </row>
    <row r="96" spans="3:14" ht="12" customHeight="1" x14ac:dyDescent="0.2">
      <c r="C96" s="118" t="s">
        <v>131</v>
      </c>
      <c r="D96" s="31">
        <v>0</v>
      </c>
      <c r="E96" s="14">
        <v>292</v>
      </c>
      <c r="F96" s="117">
        <f t="shared" si="25"/>
        <v>292</v>
      </c>
      <c r="G96" s="31">
        <v>640</v>
      </c>
      <c r="H96" s="14">
        <v>348</v>
      </c>
      <c r="I96" s="117">
        <f t="shared" si="26"/>
        <v>988</v>
      </c>
      <c r="J96" s="176" t="s">
        <v>183</v>
      </c>
      <c r="K96" s="106" t="s">
        <v>184</v>
      </c>
      <c r="L96" s="117">
        <f t="shared" si="27"/>
        <v>570</v>
      </c>
      <c r="M96" s="172">
        <f t="shared" si="28"/>
        <v>418</v>
      </c>
      <c r="N96" s="93"/>
    </row>
    <row r="97" spans="3:14" ht="12" customHeight="1" x14ac:dyDescent="0.2">
      <c r="C97" s="118" t="s">
        <v>130</v>
      </c>
      <c r="D97" s="31">
        <v>0</v>
      </c>
      <c r="E97" s="14">
        <v>234</v>
      </c>
      <c r="F97" s="117">
        <f t="shared" si="25"/>
        <v>234</v>
      </c>
      <c r="G97" s="31">
        <v>299</v>
      </c>
      <c r="H97" s="14">
        <v>309</v>
      </c>
      <c r="I97" s="117">
        <f t="shared" si="26"/>
        <v>608</v>
      </c>
      <c r="J97" s="176" t="s">
        <v>185</v>
      </c>
      <c r="K97" s="106" t="s">
        <v>186</v>
      </c>
      <c r="L97" s="117">
        <f t="shared" si="27"/>
        <v>351</v>
      </c>
      <c r="M97" s="172">
        <f t="shared" si="28"/>
        <v>257</v>
      </c>
      <c r="N97" s="93"/>
    </row>
    <row r="98" spans="3:14" ht="12" customHeight="1" x14ac:dyDescent="0.2">
      <c r="C98" s="116" t="s">
        <v>129</v>
      </c>
      <c r="D98" s="115">
        <v>28</v>
      </c>
      <c r="E98" s="20">
        <v>167</v>
      </c>
      <c r="F98" s="114">
        <v>195</v>
      </c>
      <c r="G98" s="115">
        <v>509</v>
      </c>
      <c r="H98" s="20">
        <v>236</v>
      </c>
      <c r="I98" s="114">
        <f t="shared" si="26"/>
        <v>745</v>
      </c>
      <c r="J98" s="113" t="s">
        <v>187</v>
      </c>
      <c r="K98" s="112" t="s">
        <v>188</v>
      </c>
      <c r="L98" s="114">
        <f t="shared" si="27"/>
        <v>554</v>
      </c>
      <c r="M98" s="179">
        <f t="shared" si="28"/>
        <v>191</v>
      </c>
      <c r="N98" s="93"/>
    </row>
    <row r="99" spans="3:14" ht="12" customHeight="1" x14ac:dyDescent="0.2">
      <c r="C99" s="226" t="s">
        <v>189</v>
      </c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93"/>
    </row>
    <row r="100" spans="3:14" ht="12" customHeight="1" x14ac:dyDescent="0.2">
      <c r="C100" s="110" t="s">
        <v>126</v>
      </c>
      <c r="D100" s="123">
        <v>55</v>
      </c>
      <c r="E100" s="125">
        <v>168</v>
      </c>
      <c r="F100" s="124">
        <f>D100+E100</f>
        <v>223</v>
      </c>
      <c r="G100" s="123">
        <v>291</v>
      </c>
      <c r="H100" s="125">
        <v>238</v>
      </c>
      <c r="I100" s="124">
        <f>G100+H100</f>
        <v>529</v>
      </c>
      <c r="J100" s="182" t="s">
        <v>190</v>
      </c>
      <c r="K100" s="122" t="s">
        <v>191</v>
      </c>
      <c r="L100" s="122">
        <f>J100+K100</f>
        <v>1155</v>
      </c>
      <c r="M100" s="180">
        <f>I100-L100</f>
        <v>-626</v>
      </c>
      <c r="N100" s="93"/>
    </row>
    <row r="101" spans="3:14" ht="12" customHeight="1" x14ac:dyDescent="0.2">
      <c r="C101" s="118" t="s">
        <v>125</v>
      </c>
      <c r="D101" s="31">
        <v>34</v>
      </c>
      <c r="E101" s="14">
        <v>114</v>
      </c>
      <c r="F101" s="117">
        <f t="shared" ref="F101:F111" si="29">D101+E101</f>
        <v>148</v>
      </c>
      <c r="G101" s="31">
        <v>278</v>
      </c>
      <c r="H101" s="14">
        <v>192</v>
      </c>
      <c r="I101" s="117">
        <f t="shared" ref="I101:I111" si="30">G101+H101</f>
        <v>470</v>
      </c>
      <c r="J101" s="143" t="s">
        <v>192</v>
      </c>
      <c r="K101" s="22" t="s">
        <v>193</v>
      </c>
      <c r="L101" s="22">
        <f t="shared" ref="L101:L111" si="31">J101+K101</f>
        <v>646</v>
      </c>
      <c r="M101" s="177">
        <f t="shared" ref="M101:M111" si="32">I101-L101</f>
        <v>-176</v>
      </c>
      <c r="N101" s="93"/>
    </row>
    <row r="102" spans="3:14" ht="12" customHeight="1" x14ac:dyDescent="0.2">
      <c r="C102" s="118" t="s">
        <v>138</v>
      </c>
      <c r="D102" s="31">
        <v>85</v>
      </c>
      <c r="E102" s="14">
        <v>199</v>
      </c>
      <c r="F102" s="117">
        <f t="shared" si="29"/>
        <v>284</v>
      </c>
      <c r="G102" s="31">
        <v>357</v>
      </c>
      <c r="H102" s="14">
        <v>271</v>
      </c>
      <c r="I102" s="117">
        <f t="shared" si="30"/>
        <v>628</v>
      </c>
      <c r="J102" s="143" t="s">
        <v>194</v>
      </c>
      <c r="K102" s="22" t="s">
        <v>195</v>
      </c>
      <c r="L102" s="22">
        <f t="shared" si="31"/>
        <v>447</v>
      </c>
      <c r="M102" s="177">
        <f t="shared" si="32"/>
        <v>181</v>
      </c>
      <c r="N102" s="93"/>
    </row>
    <row r="103" spans="3:14" ht="12" customHeight="1" x14ac:dyDescent="0.2">
      <c r="C103" s="118" t="s">
        <v>137</v>
      </c>
      <c r="D103" s="31">
        <v>239</v>
      </c>
      <c r="E103" s="14">
        <v>130</v>
      </c>
      <c r="F103" s="117">
        <f t="shared" si="29"/>
        <v>369</v>
      </c>
      <c r="G103" s="31">
        <v>486</v>
      </c>
      <c r="H103" s="14">
        <v>174</v>
      </c>
      <c r="I103" s="117">
        <f t="shared" si="30"/>
        <v>660</v>
      </c>
      <c r="J103" s="143" t="s">
        <v>196</v>
      </c>
      <c r="K103" s="22">
        <v>173</v>
      </c>
      <c r="L103" s="22">
        <f t="shared" si="31"/>
        <v>843</v>
      </c>
      <c r="M103" s="177">
        <f t="shared" si="32"/>
        <v>-183</v>
      </c>
      <c r="N103" s="93"/>
    </row>
    <row r="104" spans="3:14" ht="12" customHeight="1" x14ac:dyDescent="0.2">
      <c r="C104" s="118" t="s">
        <v>136</v>
      </c>
      <c r="D104" s="31">
        <v>44</v>
      </c>
      <c r="E104" s="14">
        <v>154</v>
      </c>
      <c r="F104" s="117">
        <f t="shared" si="29"/>
        <v>198</v>
      </c>
      <c r="G104" s="31">
        <v>334</v>
      </c>
      <c r="H104" s="14">
        <v>236</v>
      </c>
      <c r="I104" s="117">
        <f t="shared" si="30"/>
        <v>570</v>
      </c>
      <c r="J104" s="143">
        <v>419</v>
      </c>
      <c r="K104" s="22">
        <v>164</v>
      </c>
      <c r="L104" s="22">
        <f t="shared" si="31"/>
        <v>583</v>
      </c>
      <c r="M104" s="177">
        <f t="shared" si="32"/>
        <v>-13</v>
      </c>
      <c r="N104" s="93"/>
    </row>
    <row r="105" spans="3:14" ht="12" customHeight="1" x14ac:dyDescent="0.2">
      <c r="C105" s="118" t="s">
        <v>135</v>
      </c>
      <c r="D105" s="31">
        <v>120</v>
      </c>
      <c r="E105" s="14">
        <v>43</v>
      </c>
      <c r="F105" s="117">
        <f t="shared" si="29"/>
        <v>163</v>
      </c>
      <c r="G105" s="31">
        <v>427</v>
      </c>
      <c r="H105" s="14">
        <v>82</v>
      </c>
      <c r="I105" s="117">
        <f t="shared" si="30"/>
        <v>509</v>
      </c>
      <c r="J105" s="143">
        <v>1019</v>
      </c>
      <c r="K105" s="22">
        <v>65</v>
      </c>
      <c r="L105" s="22">
        <f t="shared" si="31"/>
        <v>1084</v>
      </c>
      <c r="M105" s="177">
        <f t="shared" si="32"/>
        <v>-575</v>
      </c>
      <c r="N105" s="93"/>
    </row>
    <row r="106" spans="3:14" ht="12" customHeight="1" x14ac:dyDescent="0.2">
      <c r="C106" s="118" t="s">
        <v>134</v>
      </c>
      <c r="D106" s="31">
        <v>59</v>
      </c>
      <c r="E106" s="14">
        <v>11</v>
      </c>
      <c r="F106" s="117">
        <f t="shared" si="29"/>
        <v>70</v>
      </c>
      <c r="G106" s="31">
        <v>255</v>
      </c>
      <c r="H106" s="14">
        <v>103</v>
      </c>
      <c r="I106" s="117">
        <f t="shared" si="30"/>
        <v>358</v>
      </c>
      <c r="J106" s="143">
        <v>589</v>
      </c>
      <c r="K106" s="22">
        <v>116</v>
      </c>
      <c r="L106" s="22">
        <f t="shared" si="31"/>
        <v>705</v>
      </c>
      <c r="M106" s="177">
        <f t="shared" si="32"/>
        <v>-347</v>
      </c>
      <c r="N106" s="93"/>
    </row>
    <row r="107" spans="3:14" ht="12" customHeight="1" x14ac:dyDescent="0.2">
      <c r="C107" s="118" t="s">
        <v>133</v>
      </c>
      <c r="D107" s="31">
        <v>74</v>
      </c>
      <c r="E107" s="14">
        <v>85</v>
      </c>
      <c r="F107" s="117">
        <f t="shared" si="29"/>
        <v>159</v>
      </c>
      <c r="G107" s="31">
        <v>179</v>
      </c>
      <c r="H107" s="14">
        <v>121</v>
      </c>
      <c r="I107" s="117">
        <f t="shared" si="30"/>
        <v>300</v>
      </c>
      <c r="J107" s="143">
        <v>715</v>
      </c>
      <c r="K107" s="22">
        <v>13</v>
      </c>
      <c r="L107" s="22">
        <f t="shared" si="31"/>
        <v>728</v>
      </c>
      <c r="M107" s="177">
        <f t="shared" si="32"/>
        <v>-428</v>
      </c>
      <c r="N107" s="93"/>
    </row>
    <row r="108" spans="3:14" ht="12" customHeight="1" x14ac:dyDescent="0.2">
      <c r="C108" s="118" t="s">
        <v>132</v>
      </c>
      <c r="D108" s="31">
        <v>45</v>
      </c>
      <c r="E108" s="14">
        <v>225</v>
      </c>
      <c r="F108" s="117">
        <f t="shared" si="29"/>
        <v>270</v>
      </c>
      <c r="G108" s="31">
        <v>377</v>
      </c>
      <c r="H108" s="14">
        <v>369</v>
      </c>
      <c r="I108" s="117">
        <f t="shared" si="30"/>
        <v>746</v>
      </c>
      <c r="J108" s="143">
        <v>798</v>
      </c>
      <c r="K108" s="22">
        <v>300</v>
      </c>
      <c r="L108" s="22">
        <f t="shared" si="31"/>
        <v>1098</v>
      </c>
      <c r="M108" s="177">
        <f t="shared" si="32"/>
        <v>-352</v>
      </c>
      <c r="N108" s="93"/>
    </row>
    <row r="109" spans="3:14" ht="12" customHeight="1" x14ac:dyDescent="0.2">
      <c r="C109" s="118" t="s">
        <v>131</v>
      </c>
      <c r="D109" s="31">
        <v>49</v>
      </c>
      <c r="E109" s="14">
        <v>102</v>
      </c>
      <c r="F109" s="117">
        <f t="shared" si="29"/>
        <v>151</v>
      </c>
      <c r="G109" s="31">
        <v>382</v>
      </c>
      <c r="H109" s="14">
        <v>183</v>
      </c>
      <c r="I109" s="117">
        <f t="shared" si="30"/>
        <v>565</v>
      </c>
      <c r="J109" s="143">
        <v>1037</v>
      </c>
      <c r="K109" s="22">
        <v>247</v>
      </c>
      <c r="L109" s="22">
        <f t="shared" si="31"/>
        <v>1284</v>
      </c>
      <c r="M109" s="177">
        <f t="shared" si="32"/>
        <v>-719</v>
      </c>
      <c r="N109" s="93"/>
    </row>
    <row r="110" spans="3:14" ht="12" customHeight="1" x14ac:dyDescent="0.2">
      <c r="C110" s="118" t="s">
        <v>130</v>
      </c>
      <c r="D110" s="31">
        <v>98</v>
      </c>
      <c r="E110" s="14">
        <v>161</v>
      </c>
      <c r="F110" s="117">
        <f t="shared" si="29"/>
        <v>259</v>
      </c>
      <c r="G110" s="31">
        <v>567</v>
      </c>
      <c r="H110" s="14">
        <v>244</v>
      </c>
      <c r="I110" s="117">
        <f t="shared" si="30"/>
        <v>811</v>
      </c>
      <c r="J110" s="143">
        <v>1999</v>
      </c>
      <c r="K110" s="22">
        <v>172</v>
      </c>
      <c r="L110" s="22">
        <f t="shared" si="31"/>
        <v>2171</v>
      </c>
      <c r="M110" s="177">
        <f t="shared" si="32"/>
        <v>-1360</v>
      </c>
      <c r="N110" s="93"/>
    </row>
    <row r="111" spans="3:14" ht="12" customHeight="1" x14ac:dyDescent="0.2">
      <c r="C111" s="116" t="s">
        <v>129</v>
      </c>
      <c r="D111" s="115">
        <v>194</v>
      </c>
      <c r="E111" s="20">
        <v>103</v>
      </c>
      <c r="F111" s="114">
        <f t="shared" si="29"/>
        <v>297</v>
      </c>
      <c r="G111" s="115">
        <v>1078</v>
      </c>
      <c r="H111" s="20">
        <v>239</v>
      </c>
      <c r="I111" s="114">
        <f t="shared" si="30"/>
        <v>1317</v>
      </c>
      <c r="J111" s="142">
        <v>2038</v>
      </c>
      <c r="K111" s="79">
        <v>212</v>
      </c>
      <c r="L111" s="79">
        <f t="shared" si="31"/>
        <v>2250</v>
      </c>
      <c r="M111" s="178">
        <f t="shared" si="32"/>
        <v>-933</v>
      </c>
      <c r="N111" s="93"/>
    </row>
    <row r="112" spans="3:14" ht="12" customHeight="1" x14ac:dyDescent="0.2">
      <c r="C112" s="227" t="s">
        <v>197</v>
      </c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93"/>
    </row>
    <row r="113" spans="3:16" ht="12" customHeight="1" x14ac:dyDescent="0.2">
      <c r="C113" s="118" t="s">
        <v>126</v>
      </c>
      <c r="D113" s="192">
        <v>107</v>
      </c>
      <c r="E113" s="193">
        <v>141</v>
      </c>
      <c r="F113" s="191">
        <f>D113+E113</f>
        <v>248</v>
      </c>
      <c r="G113" s="192">
        <v>191</v>
      </c>
      <c r="H113" s="22">
        <v>180</v>
      </c>
      <c r="I113" s="191">
        <f>G113+H113</f>
        <v>371</v>
      </c>
      <c r="J113" s="192">
        <v>1015</v>
      </c>
      <c r="K113" s="193">
        <v>198</v>
      </c>
      <c r="L113" s="193">
        <f>J113+K113</f>
        <v>1213</v>
      </c>
      <c r="M113" s="181">
        <f>I113-L113</f>
        <v>-842</v>
      </c>
      <c r="N113" s="93"/>
    </row>
    <row r="114" spans="3:16" ht="12" customHeight="1" x14ac:dyDescent="0.2">
      <c r="C114" s="118" t="s">
        <v>125</v>
      </c>
      <c r="D114" s="194">
        <v>47</v>
      </c>
      <c r="E114" s="193">
        <v>104</v>
      </c>
      <c r="F114" s="191">
        <f t="shared" ref="F114:F124" si="33">D114+E114</f>
        <v>151</v>
      </c>
      <c r="G114" s="194">
        <v>295</v>
      </c>
      <c r="H114" s="22">
        <v>141</v>
      </c>
      <c r="I114" s="191">
        <f t="shared" ref="I114:I123" si="34">G114+H114</f>
        <v>436</v>
      </c>
      <c r="J114" s="194">
        <v>1105</v>
      </c>
      <c r="K114" s="193">
        <v>153</v>
      </c>
      <c r="L114" s="193">
        <f t="shared" ref="L114:L124" si="35">J114+K114</f>
        <v>1258</v>
      </c>
      <c r="M114" s="183">
        <f t="shared" ref="M114:M119" si="36">I114-L114</f>
        <v>-822</v>
      </c>
      <c r="N114" s="93"/>
    </row>
    <row r="115" spans="3:16" ht="12" customHeight="1" x14ac:dyDescent="0.2">
      <c r="C115" s="118" t="s">
        <v>138</v>
      </c>
      <c r="D115" s="194">
        <v>142</v>
      </c>
      <c r="E115" s="193">
        <v>146</v>
      </c>
      <c r="F115" s="191">
        <f t="shared" si="33"/>
        <v>288</v>
      </c>
      <c r="G115" s="194">
        <v>459</v>
      </c>
      <c r="H115" s="22">
        <v>211</v>
      </c>
      <c r="I115" s="191">
        <f t="shared" si="34"/>
        <v>670</v>
      </c>
      <c r="J115" s="194">
        <v>2218</v>
      </c>
      <c r="K115" s="193">
        <v>162</v>
      </c>
      <c r="L115" s="193">
        <f t="shared" si="35"/>
        <v>2380</v>
      </c>
      <c r="M115" s="198">
        <f t="shared" si="36"/>
        <v>-1710</v>
      </c>
      <c r="N115" s="93"/>
    </row>
    <row r="116" spans="3:16" ht="12" customHeight="1" x14ac:dyDescent="0.2">
      <c r="C116" s="118" t="s">
        <v>137</v>
      </c>
      <c r="D116" s="194">
        <v>81</v>
      </c>
      <c r="E116" s="193">
        <v>142</v>
      </c>
      <c r="F116" s="191">
        <f t="shared" si="33"/>
        <v>223</v>
      </c>
      <c r="G116" s="194">
        <v>374</v>
      </c>
      <c r="H116" s="22">
        <v>175</v>
      </c>
      <c r="I116" s="191">
        <f t="shared" si="34"/>
        <v>549</v>
      </c>
      <c r="J116" s="194">
        <v>945</v>
      </c>
      <c r="K116" s="193">
        <v>164</v>
      </c>
      <c r="L116" s="193">
        <f t="shared" si="35"/>
        <v>1109</v>
      </c>
      <c r="M116" s="183">
        <f t="shared" si="36"/>
        <v>-560</v>
      </c>
      <c r="N116" s="93"/>
    </row>
    <row r="117" spans="3:16" ht="12" customHeight="1" x14ac:dyDescent="0.2">
      <c r="C117" s="118" t="s">
        <v>136</v>
      </c>
      <c r="D117" s="194">
        <v>530</v>
      </c>
      <c r="E117" s="193">
        <v>125</v>
      </c>
      <c r="F117" s="191">
        <f t="shared" si="33"/>
        <v>655</v>
      </c>
      <c r="G117" s="194">
        <v>1466</v>
      </c>
      <c r="H117" s="22">
        <v>178</v>
      </c>
      <c r="I117" s="191">
        <f t="shared" si="34"/>
        <v>1644</v>
      </c>
      <c r="J117" s="194">
        <v>1446</v>
      </c>
      <c r="K117" s="193">
        <v>126</v>
      </c>
      <c r="L117" s="193">
        <f t="shared" si="35"/>
        <v>1572</v>
      </c>
      <c r="M117" s="183">
        <f t="shared" si="36"/>
        <v>72</v>
      </c>
      <c r="N117" s="93"/>
    </row>
    <row r="118" spans="3:16" ht="12" customHeight="1" x14ac:dyDescent="0.2">
      <c r="C118" s="118" t="s">
        <v>135</v>
      </c>
      <c r="D118" s="194">
        <v>715</v>
      </c>
      <c r="E118" s="193">
        <v>151</v>
      </c>
      <c r="F118" s="191">
        <f t="shared" si="33"/>
        <v>866</v>
      </c>
      <c r="G118" s="194">
        <v>2893</v>
      </c>
      <c r="H118" s="22">
        <v>228</v>
      </c>
      <c r="I118" s="191">
        <f t="shared" si="34"/>
        <v>3121</v>
      </c>
      <c r="J118" s="194">
        <v>2226</v>
      </c>
      <c r="K118" s="193">
        <v>150</v>
      </c>
      <c r="L118" s="193">
        <f t="shared" si="35"/>
        <v>2376</v>
      </c>
      <c r="M118" s="183">
        <f t="shared" si="36"/>
        <v>745</v>
      </c>
      <c r="N118" s="93"/>
    </row>
    <row r="119" spans="3:16" ht="12" customHeight="1" x14ac:dyDescent="0.2">
      <c r="C119" s="118" t="s">
        <v>134</v>
      </c>
      <c r="D119" s="194">
        <v>975</v>
      </c>
      <c r="E119" s="193">
        <v>164</v>
      </c>
      <c r="F119" s="191">
        <f t="shared" si="33"/>
        <v>1139</v>
      </c>
      <c r="G119" s="194">
        <v>2948</v>
      </c>
      <c r="H119" s="22">
        <v>314</v>
      </c>
      <c r="I119" s="191">
        <f t="shared" si="34"/>
        <v>3262</v>
      </c>
      <c r="J119" s="194">
        <v>2700</v>
      </c>
      <c r="K119" s="193">
        <v>242</v>
      </c>
      <c r="L119" s="193">
        <f t="shared" si="35"/>
        <v>2942</v>
      </c>
      <c r="M119" s="183">
        <f t="shared" si="36"/>
        <v>320</v>
      </c>
      <c r="N119" s="93"/>
    </row>
    <row r="120" spans="3:16" ht="12" customHeight="1" x14ac:dyDescent="0.2">
      <c r="C120" s="118" t="s">
        <v>133</v>
      </c>
      <c r="D120" s="194">
        <v>5967</v>
      </c>
      <c r="E120" s="196">
        <v>351</v>
      </c>
      <c r="F120" s="197">
        <f t="shared" si="33"/>
        <v>6318</v>
      </c>
      <c r="G120" s="194">
        <v>8910</v>
      </c>
      <c r="H120" s="22">
        <v>546</v>
      </c>
      <c r="I120" s="197">
        <f t="shared" si="34"/>
        <v>9456</v>
      </c>
      <c r="J120" s="194">
        <v>6688</v>
      </c>
      <c r="K120" s="196">
        <v>373</v>
      </c>
      <c r="L120" s="196">
        <f t="shared" si="35"/>
        <v>7061</v>
      </c>
      <c r="M120" s="183">
        <f>I120-L120</f>
        <v>2395</v>
      </c>
      <c r="N120" s="93"/>
    </row>
    <row r="121" spans="3:16" ht="12" customHeight="1" x14ac:dyDescent="0.2">
      <c r="C121" s="118" t="s">
        <v>132</v>
      </c>
      <c r="D121" s="194">
        <v>7629</v>
      </c>
      <c r="E121" s="196">
        <v>632</v>
      </c>
      <c r="F121" s="197">
        <f t="shared" si="33"/>
        <v>8261</v>
      </c>
      <c r="G121" s="194">
        <v>9514</v>
      </c>
      <c r="H121" s="22">
        <v>707</v>
      </c>
      <c r="I121" s="197">
        <f t="shared" si="34"/>
        <v>10221</v>
      </c>
      <c r="J121" s="194">
        <v>8679</v>
      </c>
      <c r="K121" s="196">
        <v>928</v>
      </c>
      <c r="L121" s="196">
        <f t="shared" si="35"/>
        <v>9607</v>
      </c>
      <c r="M121" s="183">
        <f>I121-L121</f>
        <v>614</v>
      </c>
      <c r="N121" s="93"/>
    </row>
    <row r="122" spans="3:16" ht="12" customHeight="1" x14ac:dyDescent="0.2">
      <c r="C122" s="118" t="s">
        <v>131</v>
      </c>
      <c r="D122" s="194">
        <v>6917</v>
      </c>
      <c r="E122" s="196">
        <v>254</v>
      </c>
      <c r="F122" s="197">
        <f t="shared" si="33"/>
        <v>7171</v>
      </c>
      <c r="G122" s="194">
        <v>10303</v>
      </c>
      <c r="H122" s="22">
        <v>673</v>
      </c>
      <c r="I122" s="197">
        <f t="shared" si="34"/>
        <v>10976</v>
      </c>
      <c r="J122" s="194">
        <v>10790</v>
      </c>
      <c r="K122" s="196">
        <v>693</v>
      </c>
      <c r="L122" s="196">
        <f t="shared" si="35"/>
        <v>11483</v>
      </c>
      <c r="M122" s="183">
        <f>I122-L122</f>
        <v>-507</v>
      </c>
      <c r="N122" s="93"/>
    </row>
    <row r="123" spans="3:16" ht="12" customHeight="1" x14ac:dyDescent="0.2">
      <c r="C123" s="118" t="s">
        <v>130</v>
      </c>
      <c r="D123" s="194">
        <v>8085</v>
      </c>
      <c r="E123" s="196">
        <v>445</v>
      </c>
      <c r="F123" s="197">
        <f t="shared" si="33"/>
        <v>8530</v>
      </c>
      <c r="G123" s="194">
        <v>11493</v>
      </c>
      <c r="H123" s="22">
        <v>949</v>
      </c>
      <c r="I123" s="197">
        <f t="shared" si="34"/>
        <v>12442</v>
      </c>
      <c r="J123" s="194">
        <v>13020</v>
      </c>
      <c r="K123" s="196">
        <v>984</v>
      </c>
      <c r="L123" s="196">
        <f t="shared" si="35"/>
        <v>14004</v>
      </c>
      <c r="M123" s="183">
        <f>I123-L123</f>
        <v>-1562</v>
      </c>
      <c r="N123" s="93"/>
    </row>
    <row r="124" spans="3:16" ht="12" customHeight="1" x14ac:dyDescent="0.2">
      <c r="C124" s="116" t="s">
        <v>129</v>
      </c>
      <c r="D124" s="218">
        <v>16009</v>
      </c>
      <c r="E124" s="219">
        <v>770</v>
      </c>
      <c r="F124" s="220">
        <f t="shared" si="33"/>
        <v>16779</v>
      </c>
      <c r="G124" s="218">
        <v>20920</v>
      </c>
      <c r="H124" s="221">
        <v>1985</v>
      </c>
      <c r="I124" s="220">
        <v>22905</v>
      </c>
      <c r="J124" s="218">
        <v>14234</v>
      </c>
      <c r="K124" s="219">
        <v>1246</v>
      </c>
      <c r="L124" s="219">
        <f t="shared" si="35"/>
        <v>15480</v>
      </c>
      <c r="M124" s="222">
        <f>I124-L124</f>
        <v>7425</v>
      </c>
      <c r="N124" s="93"/>
      <c r="P124" s="211"/>
    </row>
    <row r="125" spans="3:16" ht="12" customHeight="1" x14ac:dyDescent="0.2">
      <c r="C125" s="226" t="s">
        <v>203</v>
      </c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93"/>
    </row>
    <row r="126" spans="3:16" ht="12" customHeight="1" x14ac:dyDescent="0.2">
      <c r="C126" s="213" t="s">
        <v>126</v>
      </c>
      <c r="D126" s="214">
        <v>11868</v>
      </c>
      <c r="E126" s="214">
        <v>453</v>
      </c>
      <c r="F126" s="215">
        <f>D126+E126</f>
        <v>12321</v>
      </c>
      <c r="G126" s="214">
        <v>16376</v>
      </c>
      <c r="H126" s="216">
        <v>1023</v>
      </c>
      <c r="I126" s="215">
        <f>G126+H126</f>
        <v>17399</v>
      </c>
      <c r="J126" s="214">
        <v>21704</v>
      </c>
      <c r="K126" s="214">
        <v>1490</v>
      </c>
      <c r="L126" s="214">
        <f>J126+K126</f>
        <v>23194</v>
      </c>
      <c r="M126" s="217">
        <f>I126-L126</f>
        <v>-5795</v>
      </c>
      <c r="N126" s="93"/>
    </row>
    <row r="127" spans="3:16" ht="12" customHeight="1" x14ac:dyDescent="0.2">
      <c r="C127" s="223" t="s">
        <v>125</v>
      </c>
      <c r="D127" s="195">
        <v>7273</v>
      </c>
      <c r="E127" s="195" t="s">
        <v>210</v>
      </c>
      <c r="F127" s="224">
        <f>D127+E127</f>
        <v>7687</v>
      </c>
      <c r="G127" s="195">
        <v>10418</v>
      </c>
      <c r="H127" s="195">
        <v>993</v>
      </c>
      <c r="I127" s="224">
        <f>G127+H127</f>
        <v>11411</v>
      </c>
      <c r="J127" s="195">
        <v>14083</v>
      </c>
      <c r="K127" s="195">
        <v>1314</v>
      </c>
      <c r="L127" s="195">
        <f>J127+K127</f>
        <v>15397</v>
      </c>
      <c r="M127" s="225">
        <f>I127-L127</f>
        <v>-3986</v>
      </c>
      <c r="N127" s="93"/>
    </row>
    <row r="128" spans="3:16" ht="12" customHeight="1" x14ac:dyDescent="0.2"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93"/>
    </row>
    <row r="129" spans="3:14" ht="12" customHeight="1" x14ac:dyDescent="0.2"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93"/>
    </row>
    <row r="130" spans="3:14" ht="16.149999999999999" customHeight="1" x14ac:dyDescent="0.25">
      <c r="C130" s="83" t="s">
        <v>159</v>
      </c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93"/>
    </row>
    <row r="131" spans="3:14" ht="16.149999999999999" customHeight="1" x14ac:dyDescent="0.25">
      <c r="C131" s="85" t="s">
        <v>124</v>
      </c>
      <c r="D131" s="1"/>
      <c r="E131" s="2"/>
      <c r="F131" s="2"/>
      <c r="G131" s="2"/>
      <c r="H131" s="2"/>
      <c r="I131" s="2"/>
      <c r="J131" s="105"/>
      <c r="K131" s="104"/>
      <c r="L131" s="105"/>
      <c r="M131" s="2"/>
    </row>
    <row r="132" spans="3:14" ht="16.149999999999999" customHeight="1" x14ac:dyDescent="0.25">
      <c r="C132" s="85" t="s">
        <v>123</v>
      </c>
      <c r="D132" s="1"/>
      <c r="E132" s="2"/>
      <c r="F132" s="103"/>
      <c r="G132" s="104"/>
      <c r="H132" s="104"/>
      <c r="I132" s="103"/>
      <c r="J132" s="2"/>
      <c r="K132" s="2"/>
      <c r="L132" s="2"/>
      <c r="M132" s="2"/>
    </row>
    <row r="133" spans="3:14" ht="16.149999999999999" customHeight="1" x14ac:dyDescent="0.25">
      <c r="C133" s="84" t="s">
        <v>122</v>
      </c>
      <c r="D133" s="2"/>
      <c r="E133" s="2"/>
      <c r="F133" s="93"/>
      <c r="G133" s="93"/>
      <c r="I133" s="93"/>
    </row>
  </sheetData>
  <mergeCells count="12">
    <mergeCell ref="C125:M125"/>
    <mergeCell ref="C99:M99"/>
    <mergeCell ref="C112:M112"/>
    <mergeCell ref="D3:F3"/>
    <mergeCell ref="G3:I3"/>
    <mergeCell ref="J3:L3"/>
    <mergeCell ref="C86:M86"/>
    <mergeCell ref="C73:M73"/>
    <mergeCell ref="C60:M60"/>
    <mergeCell ref="C47:M47"/>
    <mergeCell ref="C31:M31"/>
    <mergeCell ref="C18:M18"/>
  </mergeCells>
  <pageMargins left="0.19685039370078741" right="0.19685039370078741" top="0.19685039370078741" bottom="0.47244094488188981" header="0.23622047244094491" footer="0.31496062992125984"/>
  <pageSetup scale="95" orientation="portrait" r:id="rId1"/>
  <ignoredErrors>
    <ignoredError sqref="J72:K72 C14:C16 C31 C60 C47 C18 C86 J89:K89 K87:K88 C99 J100:K100 J90:J98 K90:K98 J101:K102 J103 C112 E127" numberStoredAsText="1"/>
    <ignoredError sqref="I12:I14 M13 F14 K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45"/>
  <sheetViews>
    <sheetView tabSelected="1" zoomScaleNormal="100" zoomScaleSheetLayoutView="100" workbookViewId="0">
      <selection activeCell="X15" sqref="X15"/>
    </sheetView>
  </sheetViews>
  <sheetFormatPr defaultRowHeight="12.75" x14ac:dyDescent="0.2"/>
  <cols>
    <col min="1" max="1" width="0.85546875" customWidth="1"/>
    <col min="2" max="2" width="17.7109375" customWidth="1"/>
    <col min="3" max="17" width="8.5703125" customWidth="1"/>
  </cols>
  <sheetData>
    <row r="1" spans="2:17" ht="18.95" customHeight="1" x14ac:dyDescent="0.3">
      <c r="B1" s="3" t="s">
        <v>205</v>
      </c>
      <c r="C1" s="4"/>
      <c r="D1" s="5"/>
      <c r="E1" s="5"/>
      <c r="F1" s="5"/>
      <c r="G1" s="6"/>
      <c r="H1" s="6"/>
      <c r="I1" s="6"/>
    </row>
    <row r="2" spans="2:17" ht="7.5" customHeight="1" x14ac:dyDescent="0.25">
      <c r="B2" s="7"/>
      <c r="C2" s="7"/>
      <c r="D2" s="8"/>
      <c r="E2" s="8"/>
      <c r="F2" s="8"/>
    </row>
    <row r="3" spans="2:17" s="10" customFormat="1" ht="20.100000000000001" customHeight="1" x14ac:dyDescent="0.2">
      <c r="B3" s="237" t="s">
        <v>6</v>
      </c>
      <c r="C3" s="240" t="s">
        <v>106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2:17" s="10" customFormat="1" ht="20.100000000000001" customHeight="1" x14ac:dyDescent="0.2">
      <c r="B4" s="238"/>
      <c r="C4" s="240" t="s">
        <v>0</v>
      </c>
      <c r="D4" s="241"/>
      <c r="E4" s="241"/>
      <c r="F4" s="241" t="s">
        <v>3</v>
      </c>
      <c r="G4" s="241"/>
      <c r="H4" s="241"/>
      <c r="I4" s="241" t="s">
        <v>115</v>
      </c>
      <c r="J4" s="241"/>
      <c r="K4" s="241"/>
      <c r="L4" s="241" t="s">
        <v>5</v>
      </c>
      <c r="M4" s="241"/>
      <c r="N4" s="241"/>
      <c r="O4" s="239" t="s">
        <v>116</v>
      </c>
      <c r="P4" s="239"/>
      <c r="Q4" s="239"/>
    </row>
    <row r="5" spans="2:17" s="10" customFormat="1" ht="20.100000000000001" customHeight="1" x14ac:dyDescent="0.2">
      <c r="B5" s="238"/>
      <c r="C5" s="49" t="s">
        <v>0</v>
      </c>
      <c r="D5" s="48" t="s">
        <v>7</v>
      </c>
      <c r="E5" s="48" t="s">
        <v>8</v>
      </c>
      <c r="F5" s="48" t="s">
        <v>0</v>
      </c>
      <c r="G5" s="48" t="s">
        <v>7</v>
      </c>
      <c r="H5" s="48" t="s">
        <v>8</v>
      </c>
      <c r="I5" s="48" t="s">
        <v>0</v>
      </c>
      <c r="J5" s="48" t="s">
        <v>7</v>
      </c>
      <c r="K5" s="48" t="s">
        <v>8</v>
      </c>
      <c r="L5" s="48" t="s">
        <v>0</v>
      </c>
      <c r="M5" s="48" t="s">
        <v>7</v>
      </c>
      <c r="N5" s="48" t="s">
        <v>8</v>
      </c>
      <c r="O5" s="53" t="s">
        <v>0</v>
      </c>
      <c r="P5" s="53" t="s">
        <v>7</v>
      </c>
      <c r="Q5" s="53" t="s">
        <v>8</v>
      </c>
    </row>
    <row r="6" spans="2:17" s="10" customFormat="1" ht="21" customHeight="1" x14ac:dyDescent="0.2">
      <c r="B6" s="35" t="s">
        <v>0</v>
      </c>
      <c r="C6" s="50">
        <v>11411</v>
      </c>
      <c r="D6" s="36">
        <v>5936</v>
      </c>
      <c r="E6" s="36">
        <v>5475</v>
      </c>
      <c r="F6" s="36">
        <v>6945</v>
      </c>
      <c r="G6" s="36">
        <v>3483</v>
      </c>
      <c r="H6" s="36">
        <v>3462</v>
      </c>
      <c r="I6" s="36">
        <v>3724</v>
      </c>
      <c r="J6" s="36">
        <v>2013</v>
      </c>
      <c r="K6" s="36">
        <v>1711</v>
      </c>
      <c r="L6" s="36">
        <v>346</v>
      </c>
      <c r="M6" s="36">
        <v>204</v>
      </c>
      <c r="N6" s="36">
        <v>142</v>
      </c>
      <c r="O6" s="36">
        <v>396</v>
      </c>
      <c r="P6" s="36">
        <v>236</v>
      </c>
      <c r="Q6" s="36">
        <v>160</v>
      </c>
    </row>
    <row r="7" spans="2:17" s="10" customFormat="1" ht="21" customHeight="1" x14ac:dyDescent="0.2">
      <c r="B7" s="12" t="s">
        <v>9</v>
      </c>
      <c r="C7" s="51">
        <v>326</v>
      </c>
      <c r="D7" s="10">
        <v>162</v>
      </c>
      <c r="E7" s="10">
        <v>164</v>
      </c>
      <c r="F7" s="10">
        <v>238</v>
      </c>
      <c r="G7" s="10">
        <v>113</v>
      </c>
      <c r="H7" s="10">
        <v>125</v>
      </c>
      <c r="I7" s="10">
        <v>75</v>
      </c>
      <c r="J7" s="10">
        <v>38</v>
      </c>
      <c r="K7" s="10">
        <v>37</v>
      </c>
      <c r="L7" s="10">
        <v>4</v>
      </c>
      <c r="M7" s="10">
        <v>4</v>
      </c>
      <c r="N7" s="10">
        <v>0</v>
      </c>
      <c r="O7" s="10">
        <v>9</v>
      </c>
      <c r="P7" s="10">
        <v>7</v>
      </c>
      <c r="Q7" s="10">
        <v>2</v>
      </c>
    </row>
    <row r="8" spans="2:17" s="10" customFormat="1" ht="21" customHeight="1" x14ac:dyDescent="0.2">
      <c r="B8" s="11" t="s">
        <v>10</v>
      </c>
      <c r="C8" s="51">
        <v>433</v>
      </c>
      <c r="D8" s="10">
        <v>231</v>
      </c>
      <c r="E8" s="10">
        <v>202</v>
      </c>
      <c r="F8" s="10">
        <v>301</v>
      </c>
      <c r="G8" s="10">
        <v>152</v>
      </c>
      <c r="H8" s="10">
        <v>149</v>
      </c>
      <c r="I8" s="10">
        <v>114</v>
      </c>
      <c r="J8" s="10">
        <v>66</v>
      </c>
      <c r="K8" s="10">
        <v>48</v>
      </c>
      <c r="L8" s="10">
        <v>5</v>
      </c>
      <c r="M8" s="10">
        <v>5</v>
      </c>
      <c r="N8" s="10">
        <v>0</v>
      </c>
      <c r="O8" s="10">
        <v>13</v>
      </c>
      <c r="P8" s="10">
        <v>8</v>
      </c>
      <c r="Q8" s="10">
        <v>5</v>
      </c>
    </row>
    <row r="9" spans="2:17" s="10" customFormat="1" ht="21" customHeight="1" x14ac:dyDescent="0.2">
      <c r="B9" s="11" t="s">
        <v>11</v>
      </c>
      <c r="C9" s="51">
        <v>432</v>
      </c>
      <c r="D9" s="10">
        <v>225</v>
      </c>
      <c r="E9" s="10">
        <v>207</v>
      </c>
      <c r="F9" s="10">
        <v>282</v>
      </c>
      <c r="G9" s="10">
        <v>144</v>
      </c>
      <c r="H9" s="10">
        <v>138</v>
      </c>
      <c r="I9" s="10">
        <v>131</v>
      </c>
      <c r="J9" s="10">
        <v>72</v>
      </c>
      <c r="K9" s="10">
        <v>59</v>
      </c>
      <c r="L9" s="10">
        <v>16</v>
      </c>
      <c r="M9" s="10">
        <v>7</v>
      </c>
      <c r="N9" s="10">
        <v>9</v>
      </c>
      <c r="O9" s="10">
        <v>3</v>
      </c>
      <c r="P9" s="10">
        <v>2</v>
      </c>
      <c r="Q9" s="10">
        <v>1</v>
      </c>
    </row>
    <row r="10" spans="2:17" s="10" customFormat="1" ht="21" customHeight="1" x14ac:dyDescent="0.2">
      <c r="B10" s="12" t="s">
        <v>12</v>
      </c>
      <c r="C10" s="51">
        <v>483</v>
      </c>
      <c r="D10" s="10">
        <v>223</v>
      </c>
      <c r="E10" s="10">
        <v>260</v>
      </c>
      <c r="F10" s="10">
        <v>331</v>
      </c>
      <c r="G10" s="10">
        <v>144</v>
      </c>
      <c r="H10" s="10">
        <v>187</v>
      </c>
      <c r="I10" s="10">
        <v>131</v>
      </c>
      <c r="J10" s="10">
        <v>69</v>
      </c>
      <c r="K10" s="10">
        <v>62</v>
      </c>
      <c r="L10" s="10">
        <v>11</v>
      </c>
      <c r="M10" s="10">
        <v>4</v>
      </c>
      <c r="N10" s="10">
        <v>7</v>
      </c>
      <c r="O10" s="10">
        <v>10</v>
      </c>
      <c r="P10" s="10">
        <v>6</v>
      </c>
      <c r="Q10" s="10">
        <v>4</v>
      </c>
    </row>
    <row r="11" spans="2:17" s="10" customFormat="1" ht="21" customHeight="1" x14ac:dyDescent="0.2">
      <c r="B11" s="12" t="s">
        <v>13</v>
      </c>
      <c r="C11" s="51">
        <v>803</v>
      </c>
      <c r="D11" s="10">
        <v>387</v>
      </c>
      <c r="E11" s="10">
        <v>416</v>
      </c>
      <c r="F11" s="10">
        <v>486</v>
      </c>
      <c r="G11" s="10">
        <v>208</v>
      </c>
      <c r="H11" s="10">
        <v>278</v>
      </c>
      <c r="I11" s="10">
        <v>250</v>
      </c>
      <c r="J11" s="10">
        <v>148</v>
      </c>
      <c r="K11" s="10">
        <v>102</v>
      </c>
      <c r="L11" s="10">
        <v>28</v>
      </c>
      <c r="M11" s="10">
        <v>11</v>
      </c>
      <c r="N11" s="10">
        <v>17</v>
      </c>
      <c r="O11" s="10">
        <v>39</v>
      </c>
      <c r="P11" s="10">
        <v>20</v>
      </c>
      <c r="Q11" s="10">
        <v>19</v>
      </c>
    </row>
    <row r="12" spans="2:17" s="10" customFormat="1" ht="21" customHeight="1" x14ac:dyDescent="0.2">
      <c r="B12" s="12" t="s">
        <v>14</v>
      </c>
      <c r="C12" s="51">
        <v>1012</v>
      </c>
      <c r="D12" s="10">
        <v>562</v>
      </c>
      <c r="E12" s="10">
        <v>450</v>
      </c>
      <c r="F12" s="10">
        <v>624</v>
      </c>
      <c r="G12" s="10">
        <v>306</v>
      </c>
      <c r="H12" s="10">
        <v>318</v>
      </c>
      <c r="I12" s="10">
        <v>302</v>
      </c>
      <c r="J12" s="10">
        <v>197</v>
      </c>
      <c r="K12" s="10">
        <v>105</v>
      </c>
      <c r="L12" s="10">
        <v>25</v>
      </c>
      <c r="M12" s="10">
        <v>14</v>
      </c>
      <c r="N12" s="10">
        <v>11</v>
      </c>
      <c r="O12" s="10">
        <v>61</v>
      </c>
      <c r="P12" s="10">
        <v>45</v>
      </c>
      <c r="Q12" s="10">
        <v>16</v>
      </c>
    </row>
    <row r="13" spans="2:17" s="10" customFormat="1" ht="21" customHeight="1" x14ac:dyDescent="0.2">
      <c r="B13" s="12" t="s">
        <v>15</v>
      </c>
      <c r="C13" s="51">
        <v>935</v>
      </c>
      <c r="D13" s="10">
        <v>486</v>
      </c>
      <c r="E13" s="10">
        <v>449</v>
      </c>
      <c r="F13" s="10">
        <v>588</v>
      </c>
      <c r="G13" s="10">
        <v>270</v>
      </c>
      <c r="H13" s="10">
        <v>318</v>
      </c>
      <c r="I13" s="10">
        <v>289</v>
      </c>
      <c r="J13" s="10">
        <v>179</v>
      </c>
      <c r="K13" s="10">
        <v>110</v>
      </c>
      <c r="L13" s="10">
        <v>30</v>
      </c>
      <c r="M13" s="10">
        <v>17</v>
      </c>
      <c r="N13" s="10">
        <v>13</v>
      </c>
      <c r="O13" s="10">
        <v>28</v>
      </c>
      <c r="P13" s="10">
        <v>20</v>
      </c>
      <c r="Q13" s="10">
        <v>8</v>
      </c>
    </row>
    <row r="14" spans="2:17" s="10" customFormat="1" ht="21" customHeight="1" x14ac:dyDescent="0.2">
      <c r="B14" s="12" t="s">
        <v>16</v>
      </c>
      <c r="C14" s="51">
        <v>864</v>
      </c>
      <c r="D14" s="10">
        <v>456</v>
      </c>
      <c r="E14" s="10">
        <v>408</v>
      </c>
      <c r="F14" s="10">
        <v>519</v>
      </c>
      <c r="G14" s="10">
        <v>273</v>
      </c>
      <c r="H14" s="10">
        <v>246</v>
      </c>
      <c r="I14" s="10">
        <v>281</v>
      </c>
      <c r="J14" s="10">
        <v>144</v>
      </c>
      <c r="K14" s="10">
        <v>137</v>
      </c>
      <c r="L14" s="10">
        <v>38</v>
      </c>
      <c r="M14" s="10">
        <v>27</v>
      </c>
      <c r="N14" s="10">
        <v>11</v>
      </c>
      <c r="O14" s="10">
        <v>26</v>
      </c>
      <c r="P14" s="10">
        <v>12</v>
      </c>
      <c r="Q14" s="10">
        <v>14</v>
      </c>
    </row>
    <row r="15" spans="2:17" s="10" customFormat="1" ht="21" customHeight="1" x14ac:dyDescent="0.2">
      <c r="B15" s="12" t="s">
        <v>17</v>
      </c>
      <c r="C15" s="51">
        <v>893</v>
      </c>
      <c r="D15" s="10">
        <v>481</v>
      </c>
      <c r="E15" s="10">
        <v>412</v>
      </c>
      <c r="F15" s="10">
        <v>518</v>
      </c>
      <c r="G15" s="10">
        <v>264</v>
      </c>
      <c r="H15" s="10">
        <v>254</v>
      </c>
      <c r="I15" s="10">
        <v>301</v>
      </c>
      <c r="J15" s="10">
        <v>165</v>
      </c>
      <c r="K15" s="10">
        <v>136</v>
      </c>
      <c r="L15" s="10">
        <v>34</v>
      </c>
      <c r="M15" s="10">
        <v>23</v>
      </c>
      <c r="N15" s="10">
        <v>11</v>
      </c>
      <c r="O15" s="10">
        <v>40</v>
      </c>
      <c r="P15" s="10">
        <v>29</v>
      </c>
      <c r="Q15" s="10">
        <v>11</v>
      </c>
    </row>
    <row r="16" spans="2:17" s="10" customFormat="1" ht="21" customHeight="1" x14ac:dyDescent="0.2">
      <c r="B16" s="12" t="s">
        <v>18</v>
      </c>
      <c r="C16" s="51">
        <v>942</v>
      </c>
      <c r="D16" s="10">
        <v>495</v>
      </c>
      <c r="E16" s="10">
        <v>447</v>
      </c>
      <c r="F16" s="10">
        <v>542</v>
      </c>
      <c r="G16" s="10">
        <v>294</v>
      </c>
      <c r="H16" s="10">
        <v>248</v>
      </c>
      <c r="I16" s="10">
        <v>341</v>
      </c>
      <c r="J16" s="10">
        <v>164</v>
      </c>
      <c r="K16" s="10">
        <v>177</v>
      </c>
      <c r="L16" s="10">
        <v>43</v>
      </c>
      <c r="M16" s="10">
        <v>29</v>
      </c>
      <c r="N16" s="10">
        <v>14</v>
      </c>
      <c r="O16" s="10">
        <v>16</v>
      </c>
      <c r="P16" s="10">
        <v>8</v>
      </c>
      <c r="Q16" s="10">
        <v>8</v>
      </c>
    </row>
    <row r="17" spans="2:18" s="10" customFormat="1" ht="21" customHeight="1" x14ac:dyDescent="0.2">
      <c r="B17" s="12" t="s">
        <v>19</v>
      </c>
      <c r="C17" s="51">
        <v>1043</v>
      </c>
      <c r="D17" s="10">
        <v>531</v>
      </c>
      <c r="E17" s="10">
        <v>512</v>
      </c>
      <c r="F17" s="10">
        <v>613</v>
      </c>
      <c r="G17" s="10">
        <v>309</v>
      </c>
      <c r="H17" s="10">
        <v>304</v>
      </c>
      <c r="I17" s="10">
        <v>381</v>
      </c>
      <c r="J17" s="10">
        <v>196</v>
      </c>
      <c r="K17" s="10">
        <v>185</v>
      </c>
      <c r="L17" s="10">
        <v>26</v>
      </c>
      <c r="M17" s="10">
        <v>17</v>
      </c>
      <c r="N17" s="10">
        <v>9</v>
      </c>
      <c r="O17" s="10">
        <v>23</v>
      </c>
      <c r="P17" s="10">
        <v>9</v>
      </c>
      <c r="Q17" s="10">
        <v>14</v>
      </c>
    </row>
    <row r="18" spans="2:18" s="10" customFormat="1" ht="21" customHeight="1" x14ac:dyDescent="0.2">
      <c r="B18" s="12" t="s">
        <v>20</v>
      </c>
      <c r="C18" s="51">
        <v>1000</v>
      </c>
      <c r="D18" s="10">
        <v>518</v>
      </c>
      <c r="E18" s="10">
        <v>482</v>
      </c>
      <c r="F18" s="10">
        <v>595</v>
      </c>
      <c r="G18" s="10">
        <v>298</v>
      </c>
      <c r="H18" s="10">
        <v>297</v>
      </c>
      <c r="I18" s="10">
        <v>342</v>
      </c>
      <c r="J18" s="10">
        <v>185</v>
      </c>
      <c r="K18" s="10">
        <v>157</v>
      </c>
      <c r="L18" s="10">
        <v>33</v>
      </c>
      <c r="M18" s="10">
        <v>17</v>
      </c>
      <c r="N18" s="10">
        <v>16</v>
      </c>
      <c r="O18" s="10">
        <v>30</v>
      </c>
      <c r="P18" s="10">
        <v>18</v>
      </c>
      <c r="Q18" s="10">
        <v>12</v>
      </c>
    </row>
    <row r="19" spans="2:18" s="10" customFormat="1" ht="21" customHeight="1" x14ac:dyDescent="0.2">
      <c r="B19" s="12" t="s">
        <v>21</v>
      </c>
      <c r="C19" s="51">
        <v>808</v>
      </c>
      <c r="D19" s="10">
        <v>437</v>
      </c>
      <c r="E19" s="10">
        <v>371</v>
      </c>
      <c r="F19" s="10">
        <v>452</v>
      </c>
      <c r="G19" s="10">
        <v>247</v>
      </c>
      <c r="H19" s="10">
        <v>205</v>
      </c>
      <c r="I19" s="10">
        <v>304</v>
      </c>
      <c r="J19" s="10">
        <v>166</v>
      </c>
      <c r="K19" s="10">
        <v>138</v>
      </c>
      <c r="L19" s="10">
        <v>19</v>
      </c>
      <c r="M19" s="10">
        <v>9</v>
      </c>
      <c r="N19" s="10">
        <v>10</v>
      </c>
      <c r="O19" s="10">
        <v>33</v>
      </c>
      <c r="P19" s="10">
        <v>15</v>
      </c>
      <c r="Q19" s="10">
        <v>18</v>
      </c>
    </row>
    <row r="20" spans="2:18" s="10" customFormat="1" ht="21" customHeight="1" x14ac:dyDescent="0.2">
      <c r="B20" s="12" t="s">
        <v>22</v>
      </c>
      <c r="C20" s="51">
        <v>664</v>
      </c>
      <c r="D20" s="10">
        <v>351</v>
      </c>
      <c r="E20" s="10">
        <v>313</v>
      </c>
      <c r="F20" s="10">
        <v>386</v>
      </c>
      <c r="G20" s="10">
        <v>212</v>
      </c>
      <c r="H20" s="10">
        <v>174</v>
      </c>
      <c r="I20" s="10">
        <v>240</v>
      </c>
      <c r="J20" s="10">
        <v>117</v>
      </c>
      <c r="K20" s="10">
        <v>123</v>
      </c>
      <c r="L20" s="10">
        <v>15</v>
      </c>
      <c r="M20" s="10">
        <v>8</v>
      </c>
      <c r="N20" s="10">
        <v>7</v>
      </c>
      <c r="O20" s="10">
        <v>23</v>
      </c>
      <c r="P20" s="10">
        <v>14</v>
      </c>
      <c r="Q20" s="10">
        <v>9</v>
      </c>
      <c r="R20" s="92"/>
    </row>
    <row r="21" spans="2:18" s="10" customFormat="1" ht="21" customHeight="1" x14ac:dyDescent="0.2">
      <c r="B21" s="12" t="s">
        <v>23</v>
      </c>
      <c r="C21" s="51">
        <v>419</v>
      </c>
      <c r="D21" s="10">
        <v>216</v>
      </c>
      <c r="E21" s="10">
        <v>203</v>
      </c>
      <c r="F21" s="10">
        <v>264</v>
      </c>
      <c r="G21" s="10">
        <v>131</v>
      </c>
      <c r="H21" s="10">
        <v>133</v>
      </c>
      <c r="I21" s="10">
        <v>119</v>
      </c>
      <c r="J21" s="10">
        <v>64</v>
      </c>
      <c r="K21" s="10">
        <v>55</v>
      </c>
      <c r="L21" s="10">
        <v>14</v>
      </c>
      <c r="M21" s="10">
        <v>9</v>
      </c>
      <c r="N21" s="10">
        <v>5</v>
      </c>
      <c r="O21" s="10">
        <v>22</v>
      </c>
      <c r="P21" s="10">
        <v>12</v>
      </c>
      <c r="Q21" s="10">
        <v>10</v>
      </c>
    </row>
    <row r="22" spans="2:18" s="10" customFormat="1" ht="21" customHeight="1" x14ac:dyDescent="0.2">
      <c r="B22" s="12" t="s">
        <v>24</v>
      </c>
      <c r="C22" s="51">
        <v>354</v>
      </c>
      <c r="D22" s="10">
        <v>175</v>
      </c>
      <c r="E22" s="10">
        <v>179</v>
      </c>
      <c r="F22" s="10">
        <v>206</v>
      </c>
      <c r="G22" s="10">
        <v>118</v>
      </c>
      <c r="H22" s="10">
        <v>88</v>
      </c>
      <c r="I22" s="10">
        <v>123</v>
      </c>
      <c r="J22" s="10">
        <v>43</v>
      </c>
      <c r="K22" s="10">
        <v>80</v>
      </c>
      <c r="L22" s="10">
        <v>5</v>
      </c>
      <c r="M22" s="10">
        <v>3</v>
      </c>
      <c r="N22" s="10">
        <v>2</v>
      </c>
      <c r="O22" s="10">
        <v>20</v>
      </c>
      <c r="P22" s="10">
        <v>11</v>
      </c>
      <c r="Q22" s="10">
        <v>9</v>
      </c>
    </row>
    <row r="23" spans="2:18" s="10" customFormat="1" ht="21" customHeight="1" x14ac:dyDescent="0.2">
      <c r="B23" s="15" t="s">
        <v>103</v>
      </c>
      <c r="C23" s="52">
        <f>D23+E23</f>
        <v>100</v>
      </c>
      <c r="D23" s="38">
        <f>D6/C6%</f>
        <v>52.019980720357552</v>
      </c>
      <c r="E23" s="38">
        <f>E6/C6%</f>
        <v>47.980019279642448</v>
      </c>
      <c r="F23" s="38">
        <f>F6/C6%</f>
        <v>60.862325825957413</v>
      </c>
      <c r="G23" s="38">
        <f>G6/C6%</f>
        <v>30.523179388309526</v>
      </c>
      <c r="H23" s="38">
        <f>H6/C6%</f>
        <v>30.339146437647884</v>
      </c>
      <c r="I23" s="38">
        <f>I6/C6%</f>
        <v>32.635176583997897</v>
      </c>
      <c r="J23" s="38">
        <f>J6/C6%</f>
        <v>17.640872841994568</v>
      </c>
      <c r="K23" s="38">
        <f>K6/C6%</f>
        <v>14.99430374200333</v>
      </c>
      <c r="L23" s="38">
        <f>L6/C6%</f>
        <v>3.0321619489965821</v>
      </c>
      <c r="M23" s="38">
        <f>M6/C6%</f>
        <v>1.7877486635702393</v>
      </c>
      <c r="N23" s="38">
        <f>N6/C6%</f>
        <v>1.244413285426343</v>
      </c>
      <c r="O23" s="38">
        <f>O6/C6%</f>
        <v>3.4703356410481114</v>
      </c>
      <c r="P23" s="38">
        <f>P6/C6%</f>
        <v>2.0681798264832181</v>
      </c>
      <c r="Q23" s="38">
        <f>Q6/C6%</f>
        <v>1.4021558145648936</v>
      </c>
    </row>
    <row r="24" spans="2:18" ht="6.75" customHeight="1" x14ac:dyDescent="0.2"/>
    <row r="25" spans="2:18" ht="15.95" customHeight="1" x14ac:dyDescent="0.25">
      <c r="B25" s="83" t="s">
        <v>161</v>
      </c>
      <c r="C25" s="1"/>
      <c r="D25" s="2"/>
      <c r="E25" s="2"/>
      <c r="F25" s="2"/>
      <c r="G25" s="2"/>
      <c r="H25" s="2"/>
      <c r="I25" s="2"/>
      <c r="J25" s="2"/>
      <c r="K25" s="2"/>
      <c r="L25" s="9"/>
      <c r="M25" s="9"/>
      <c r="N25" s="9"/>
    </row>
    <row r="26" spans="2:18" ht="15.95" customHeight="1" x14ac:dyDescent="0.25">
      <c r="B26" s="83" t="s">
        <v>108</v>
      </c>
      <c r="C26" s="1"/>
      <c r="D26" s="2"/>
    </row>
    <row r="27" spans="2:18" ht="15.95" customHeight="1" x14ac:dyDescent="0.2">
      <c r="B27" s="84" t="s">
        <v>92</v>
      </c>
    </row>
    <row r="30" spans="2:18" ht="15" x14ac:dyDescent="0.25">
      <c r="C30" s="33"/>
      <c r="D30" s="33"/>
      <c r="E30" s="33"/>
      <c r="F30" s="33"/>
      <c r="H30" s="33"/>
      <c r="I30" s="33"/>
      <c r="K30" s="33"/>
      <c r="L30" s="33"/>
      <c r="N30" s="33"/>
      <c r="O30" s="33"/>
      <c r="Q30" s="33"/>
    </row>
    <row r="31" spans="2:18" ht="15" x14ac:dyDescent="0.25">
      <c r="C31" s="33"/>
      <c r="D31" s="33"/>
      <c r="E31" s="33"/>
      <c r="F31" s="33"/>
      <c r="H31" s="33"/>
      <c r="I31" s="33"/>
      <c r="K31" s="33"/>
      <c r="L31" s="33"/>
      <c r="N31" s="33"/>
      <c r="O31" s="33"/>
      <c r="Q31" s="33"/>
    </row>
    <row r="32" spans="2:18" ht="15" x14ac:dyDescent="0.25">
      <c r="C32" s="33"/>
      <c r="D32" s="33"/>
      <c r="E32" s="33"/>
      <c r="F32" s="33"/>
      <c r="H32" s="33"/>
      <c r="I32" s="33"/>
      <c r="K32" s="33"/>
      <c r="L32" s="33"/>
      <c r="N32" s="33"/>
      <c r="O32" s="33"/>
      <c r="Q32" s="33"/>
    </row>
    <row r="33" spans="3:17" ht="15" x14ac:dyDescent="0.25">
      <c r="C33" s="33"/>
      <c r="D33" s="33"/>
      <c r="E33" s="33"/>
      <c r="F33" s="33"/>
      <c r="H33" s="33"/>
      <c r="I33" s="33"/>
      <c r="K33" s="33"/>
      <c r="L33" s="33"/>
      <c r="N33" s="33"/>
      <c r="O33" s="33"/>
      <c r="Q33" s="33"/>
    </row>
    <row r="34" spans="3:17" ht="15" x14ac:dyDescent="0.25">
      <c r="C34" s="33"/>
      <c r="D34" s="33"/>
      <c r="E34" s="33"/>
      <c r="F34" s="33"/>
      <c r="H34" s="33"/>
      <c r="I34" s="33"/>
      <c r="K34" s="33"/>
      <c r="L34" s="33"/>
      <c r="N34" s="33"/>
      <c r="O34" s="33"/>
      <c r="Q34" s="33"/>
    </row>
    <row r="35" spans="3:17" ht="15" x14ac:dyDescent="0.25">
      <c r="C35" s="33"/>
      <c r="D35" s="33"/>
      <c r="E35" s="33"/>
      <c r="F35" s="33"/>
      <c r="H35" s="33"/>
      <c r="I35" s="33"/>
      <c r="K35" s="33"/>
      <c r="L35" s="33"/>
      <c r="N35" s="33"/>
      <c r="O35" s="33"/>
      <c r="Q35" s="33"/>
    </row>
    <row r="36" spans="3:17" ht="15" x14ac:dyDescent="0.25">
      <c r="C36" s="33"/>
      <c r="D36" s="33"/>
      <c r="E36" s="33"/>
      <c r="F36" s="33"/>
      <c r="H36" s="33"/>
      <c r="I36" s="33"/>
      <c r="K36" s="33"/>
      <c r="L36" s="33"/>
      <c r="N36" s="33"/>
      <c r="O36" s="33"/>
      <c r="Q36" s="33"/>
    </row>
    <row r="37" spans="3:17" ht="15" x14ac:dyDescent="0.25">
      <c r="C37" s="33"/>
      <c r="D37" s="33"/>
      <c r="E37" s="33"/>
      <c r="F37" s="33"/>
      <c r="H37" s="33"/>
      <c r="I37" s="33"/>
      <c r="K37" s="33"/>
      <c r="L37" s="33"/>
      <c r="N37" s="33"/>
      <c r="O37" s="33"/>
      <c r="Q37" s="33"/>
    </row>
    <row r="38" spans="3:17" ht="15" x14ac:dyDescent="0.25">
      <c r="C38" s="33"/>
      <c r="D38" s="33"/>
      <c r="E38" s="33"/>
      <c r="F38" s="33"/>
      <c r="H38" s="33"/>
      <c r="I38" s="33"/>
      <c r="K38" s="33"/>
      <c r="L38" s="33"/>
      <c r="N38" s="33"/>
      <c r="O38" s="33"/>
      <c r="Q38" s="33"/>
    </row>
    <row r="39" spans="3:17" ht="15" x14ac:dyDescent="0.25">
      <c r="C39" s="33"/>
      <c r="D39" s="33"/>
      <c r="E39" s="33"/>
      <c r="F39" s="33"/>
      <c r="H39" s="33"/>
      <c r="I39" s="33"/>
      <c r="K39" s="33"/>
      <c r="L39" s="33"/>
      <c r="N39" s="33"/>
      <c r="O39" s="33"/>
      <c r="Q39" s="33"/>
    </row>
    <row r="40" spans="3:17" ht="15" x14ac:dyDescent="0.25">
      <c r="C40" s="33"/>
      <c r="D40" s="33"/>
      <c r="E40" s="33"/>
      <c r="F40" s="33"/>
      <c r="H40" s="33"/>
      <c r="I40" s="33"/>
      <c r="K40" s="33"/>
      <c r="L40" s="33"/>
      <c r="N40" s="33"/>
      <c r="O40" s="33"/>
      <c r="Q40" s="33"/>
    </row>
    <row r="41" spans="3:17" ht="15" x14ac:dyDescent="0.25">
      <c r="C41" s="33"/>
      <c r="D41" s="33"/>
      <c r="E41" s="33"/>
      <c r="F41" s="33"/>
      <c r="H41" s="33"/>
      <c r="I41" s="33"/>
      <c r="K41" s="33"/>
      <c r="L41" s="33"/>
      <c r="N41" s="33"/>
      <c r="O41" s="33"/>
      <c r="Q41" s="33"/>
    </row>
    <row r="42" spans="3:17" ht="15" x14ac:dyDescent="0.25">
      <c r="C42" s="33"/>
      <c r="D42" s="33"/>
      <c r="E42" s="33"/>
      <c r="F42" s="33"/>
      <c r="H42" s="33"/>
      <c r="I42" s="33"/>
      <c r="K42" s="33"/>
      <c r="L42" s="33"/>
      <c r="N42" s="33"/>
      <c r="O42" s="33"/>
      <c r="Q42" s="33"/>
    </row>
    <row r="43" spans="3:17" ht="15" x14ac:dyDescent="0.25">
      <c r="C43" s="33"/>
      <c r="D43" s="33"/>
      <c r="E43" s="33"/>
      <c r="F43" s="33"/>
      <c r="H43" s="33"/>
      <c r="I43" s="33"/>
      <c r="K43" s="33"/>
      <c r="L43" s="33"/>
      <c r="N43" s="33"/>
      <c r="O43" s="33"/>
      <c r="Q43" s="33"/>
    </row>
    <row r="44" spans="3:17" ht="15" x14ac:dyDescent="0.25">
      <c r="C44" s="33"/>
      <c r="D44" s="33"/>
      <c r="E44" s="33"/>
      <c r="F44" s="33"/>
      <c r="H44" s="33"/>
      <c r="I44" s="33"/>
      <c r="K44" s="33"/>
      <c r="L44" s="33"/>
      <c r="N44" s="33"/>
      <c r="O44" s="33"/>
      <c r="Q44" s="33"/>
    </row>
    <row r="45" spans="3:17" ht="15" x14ac:dyDescent="0.25">
      <c r="C45" s="33"/>
      <c r="D45" s="33"/>
      <c r="E45" s="33"/>
      <c r="F45" s="33"/>
      <c r="H45" s="33"/>
      <c r="I45" s="33"/>
      <c r="K45" s="33"/>
      <c r="L45" s="33"/>
      <c r="N45" s="33"/>
      <c r="O45" s="33"/>
      <c r="Q45" s="33"/>
    </row>
  </sheetData>
  <sheetProtection selectLockedCells="1" selectUnlockedCells="1"/>
  <mergeCells count="7">
    <mergeCell ref="B3:B5"/>
    <mergeCell ref="O4:Q4"/>
    <mergeCell ref="C4:E4"/>
    <mergeCell ref="F4:H4"/>
    <mergeCell ref="I4:K4"/>
    <mergeCell ref="L4:N4"/>
    <mergeCell ref="C3:Q3"/>
  </mergeCells>
  <phoneticPr fontId="16" type="noConversion"/>
  <pageMargins left="0.15" right="0.15" top="0.43307086614173201" bottom="0.43307086614173201" header="0.31496062992126" footer="0.3149606299212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59"/>
  <sheetViews>
    <sheetView zoomScaleNormal="100" zoomScaleSheetLayoutView="100" workbookViewId="0">
      <selection activeCell="P16" sqref="P16"/>
    </sheetView>
  </sheetViews>
  <sheetFormatPr defaultColWidth="8.85546875" defaultRowHeight="12.75" x14ac:dyDescent="0.2"/>
  <cols>
    <col min="1" max="1" width="1.7109375" customWidth="1"/>
    <col min="2" max="2" width="29.5703125" customWidth="1"/>
    <col min="3" max="5" width="15.7109375" customWidth="1"/>
    <col min="6" max="6" width="21.28515625" customWidth="1"/>
  </cols>
  <sheetData>
    <row r="1" spans="2:7" ht="18.95" customHeight="1" x14ac:dyDescent="0.3">
      <c r="B1" s="16" t="s">
        <v>206</v>
      </c>
      <c r="C1" s="17"/>
      <c r="D1" s="17"/>
      <c r="E1" s="17"/>
      <c r="F1" s="17"/>
    </row>
    <row r="2" spans="2:7" ht="4.9000000000000004" customHeight="1" x14ac:dyDescent="0.2"/>
    <row r="3" spans="2:7" ht="20.100000000000001" customHeight="1" x14ac:dyDescent="0.2">
      <c r="B3" s="245" t="s">
        <v>155</v>
      </c>
      <c r="C3" s="240" t="s">
        <v>25</v>
      </c>
      <c r="D3" s="241"/>
      <c r="E3" s="241"/>
      <c r="F3" s="237" t="s">
        <v>109</v>
      </c>
    </row>
    <row r="4" spans="2:7" ht="20.100000000000001" customHeight="1" x14ac:dyDescent="0.2">
      <c r="B4" s="246"/>
      <c r="C4" s="63" t="s">
        <v>1</v>
      </c>
      <c r="D4" s="64" t="s">
        <v>2</v>
      </c>
      <c r="E4" s="64" t="s">
        <v>0</v>
      </c>
      <c r="F4" s="242"/>
    </row>
    <row r="5" spans="2:7" ht="18" customHeight="1" x14ac:dyDescent="0.2">
      <c r="B5" s="39" t="s">
        <v>26</v>
      </c>
      <c r="C5" s="59">
        <f>SUM(C6:C11)</f>
        <v>5949</v>
      </c>
      <c r="D5" s="34">
        <f>SUM(D6:D11)</f>
        <v>207</v>
      </c>
      <c r="E5" s="34">
        <f>C5+D5</f>
        <v>6156</v>
      </c>
      <c r="F5" s="37">
        <f>ROUND(E5/E32%,2)</f>
        <v>80.08</v>
      </c>
    </row>
    <row r="6" spans="2:7" ht="15" customHeight="1" x14ac:dyDescent="0.25">
      <c r="B6" s="13" t="s">
        <v>27</v>
      </c>
      <c r="C6" s="31">
        <v>624</v>
      </c>
      <c r="D6" s="14">
        <v>37</v>
      </c>
      <c r="E6" s="14">
        <f t="shared" ref="E6:E11" si="0">C6+D6</f>
        <v>661</v>
      </c>
      <c r="F6" s="40">
        <f>E6/E32*100</f>
        <v>8.5989332639521265</v>
      </c>
      <c r="G6" s="26"/>
    </row>
    <row r="7" spans="2:7" ht="15" customHeight="1" x14ac:dyDescent="0.25">
      <c r="B7" s="13" t="s">
        <v>28</v>
      </c>
      <c r="C7" s="31">
        <v>293</v>
      </c>
      <c r="D7" s="14">
        <v>8</v>
      </c>
      <c r="E7" s="14">
        <f t="shared" si="0"/>
        <v>301</v>
      </c>
      <c r="F7" s="40">
        <f>E7/E32*100</f>
        <v>3.9157018342656431</v>
      </c>
    </row>
    <row r="8" spans="2:7" ht="15" customHeight="1" x14ac:dyDescent="0.25">
      <c r="B8" s="13" t="s">
        <v>29</v>
      </c>
      <c r="C8" s="31">
        <v>2</v>
      </c>
      <c r="D8" s="14">
        <v>0</v>
      </c>
      <c r="E8" s="14">
        <f t="shared" si="0"/>
        <v>2</v>
      </c>
      <c r="F8" s="95">
        <f>E8/$E$32*100</f>
        <v>2.6017952387147131E-2</v>
      </c>
    </row>
    <row r="9" spans="2:7" ht="15" customHeight="1" x14ac:dyDescent="0.25">
      <c r="B9" s="13" t="s">
        <v>30</v>
      </c>
      <c r="C9" s="31">
        <v>286</v>
      </c>
      <c r="D9" s="14">
        <v>26</v>
      </c>
      <c r="E9" s="14">
        <f t="shared" si="0"/>
        <v>312</v>
      </c>
      <c r="F9" s="40">
        <f>E9/$E$32*100</f>
        <v>4.0588005723949525</v>
      </c>
    </row>
    <row r="10" spans="2:7" ht="15" customHeight="1" x14ac:dyDescent="0.25">
      <c r="B10" s="13" t="s">
        <v>31</v>
      </c>
      <c r="C10" s="31">
        <v>2963</v>
      </c>
      <c r="D10" s="14">
        <v>131</v>
      </c>
      <c r="E10" s="14">
        <f t="shared" si="0"/>
        <v>3094</v>
      </c>
      <c r="F10" s="40">
        <f>E10/$E$32*100</f>
        <v>40.249772342916614</v>
      </c>
    </row>
    <row r="11" spans="2:7" ht="15" customHeight="1" x14ac:dyDescent="0.25">
      <c r="B11" s="13" t="s">
        <v>32</v>
      </c>
      <c r="C11" s="31">
        <v>1781</v>
      </c>
      <c r="D11" s="14">
        <v>5</v>
      </c>
      <c r="E11" s="14">
        <f t="shared" si="0"/>
        <v>1786</v>
      </c>
      <c r="F11" s="40">
        <f>E11/E32*100</f>
        <v>23.23403148172239</v>
      </c>
    </row>
    <row r="12" spans="2:7" ht="13.5" x14ac:dyDescent="0.25">
      <c r="B12" s="21"/>
      <c r="C12" s="31"/>
      <c r="D12" s="14"/>
      <c r="E12" s="14"/>
      <c r="F12" s="41"/>
    </row>
    <row r="13" spans="2:7" ht="18" customHeight="1" x14ac:dyDescent="0.2">
      <c r="B13" s="39" t="s">
        <v>33</v>
      </c>
      <c r="C13" s="59">
        <f>SUM(C14:C18)</f>
        <v>241</v>
      </c>
      <c r="D13" s="34">
        <f>SUM(D14:D18)</f>
        <v>24</v>
      </c>
      <c r="E13" s="34">
        <f>SUM(C13+D13)</f>
        <v>265</v>
      </c>
      <c r="F13" s="37">
        <f>E13/E32%</f>
        <v>3.4473786912969948</v>
      </c>
    </row>
    <row r="14" spans="2:7" ht="15" customHeight="1" x14ac:dyDescent="0.25">
      <c r="B14" s="21" t="s">
        <v>34</v>
      </c>
      <c r="C14" s="90">
        <v>60</v>
      </c>
      <c r="D14" s="14">
        <v>2</v>
      </c>
      <c r="E14" s="14">
        <f>D14+C14</f>
        <v>62</v>
      </c>
      <c r="F14" s="40">
        <f>E14/$E$32*100</f>
        <v>0.80655652400156097</v>
      </c>
    </row>
    <row r="15" spans="2:7" ht="15" customHeight="1" x14ac:dyDescent="0.25">
      <c r="B15" s="21" t="s">
        <v>35</v>
      </c>
      <c r="C15" s="90">
        <v>24</v>
      </c>
      <c r="D15" s="14">
        <v>0</v>
      </c>
      <c r="E15" s="14">
        <f>D15+C15</f>
        <v>24</v>
      </c>
      <c r="F15" s="40">
        <f>E15/$E$32*100</f>
        <v>0.31221542864576557</v>
      </c>
    </row>
    <row r="16" spans="2:7" ht="15" customHeight="1" x14ac:dyDescent="0.25">
      <c r="B16" s="21" t="s">
        <v>36</v>
      </c>
      <c r="C16" s="90">
        <v>2</v>
      </c>
      <c r="D16" s="14">
        <v>1</v>
      </c>
      <c r="E16" s="14">
        <f>D16+C16</f>
        <v>3</v>
      </c>
      <c r="F16" s="40">
        <f>E16/$E$32*100</f>
        <v>3.9026928580720696E-2</v>
      </c>
    </row>
    <row r="17" spans="2:7" ht="15" customHeight="1" x14ac:dyDescent="0.25">
      <c r="B17" s="21" t="s">
        <v>37</v>
      </c>
      <c r="C17" s="90">
        <v>51</v>
      </c>
      <c r="D17" s="14">
        <v>9</v>
      </c>
      <c r="E17" s="14">
        <f>D17+C17</f>
        <v>60</v>
      </c>
      <c r="F17" s="40">
        <f>E17/$E$32*100</f>
        <v>0.78053857161441398</v>
      </c>
    </row>
    <row r="18" spans="2:7" ht="15" customHeight="1" x14ac:dyDescent="0.25">
      <c r="B18" s="21" t="s">
        <v>38</v>
      </c>
      <c r="C18" s="90">
        <v>104</v>
      </c>
      <c r="D18" s="14">
        <v>12</v>
      </c>
      <c r="E18" s="14">
        <f>D18+C18</f>
        <v>116</v>
      </c>
      <c r="F18" s="40">
        <f>E18/$E$32*100</f>
        <v>1.5090412384545335</v>
      </c>
    </row>
    <row r="19" spans="2:7" ht="13.5" x14ac:dyDescent="0.25">
      <c r="B19" s="21"/>
      <c r="C19" s="31"/>
      <c r="D19" s="14"/>
      <c r="E19" s="14"/>
      <c r="F19" s="42"/>
    </row>
    <row r="20" spans="2:7" ht="18" customHeight="1" x14ac:dyDescent="0.2">
      <c r="B20" s="39" t="s">
        <v>39</v>
      </c>
      <c r="C20" s="59">
        <f>SUM(C21+C22)</f>
        <v>689</v>
      </c>
      <c r="D20" s="34">
        <f>SUM(D21:D22)</f>
        <v>49</v>
      </c>
      <c r="E20" s="34">
        <f>SUM(C20:D20)</f>
        <v>738</v>
      </c>
      <c r="F20" s="37">
        <f>E20/E32%</f>
        <v>9.600624430857291</v>
      </c>
    </row>
    <row r="21" spans="2:7" ht="15" customHeight="1" x14ac:dyDescent="0.25">
      <c r="B21" s="21" t="s">
        <v>40</v>
      </c>
      <c r="C21" s="51">
        <v>658</v>
      </c>
      <c r="D21" s="14">
        <v>49</v>
      </c>
      <c r="E21" s="14">
        <f>SUM(C21:D21)</f>
        <v>707</v>
      </c>
      <c r="F21" s="40">
        <f>E21/$E$32*100</f>
        <v>9.1973461688565106</v>
      </c>
    </row>
    <row r="22" spans="2:7" ht="15" customHeight="1" x14ac:dyDescent="0.25">
      <c r="B22" s="21" t="s">
        <v>41</v>
      </c>
      <c r="C22" s="90">
        <v>31</v>
      </c>
      <c r="D22" s="14">
        <v>0</v>
      </c>
      <c r="E22" s="14">
        <f>SUM(C22:D22)</f>
        <v>31</v>
      </c>
      <c r="F22" s="40">
        <f>E22/$E$32*100</f>
        <v>0.40327826200078049</v>
      </c>
    </row>
    <row r="23" spans="2:7" ht="13.5" x14ac:dyDescent="0.25">
      <c r="B23" s="21"/>
      <c r="C23" s="31"/>
      <c r="D23" s="14"/>
      <c r="E23" s="14"/>
      <c r="F23" s="42"/>
    </row>
    <row r="24" spans="2:7" ht="18" customHeight="1" x14ac:dyDescent="0.2">
      <c r="B24" s="39" t="s">
        <v>42</v>
      </c>
      <c r="C24" s="59">
        <f>SUM(C25:C28)</f>
        <v>348</v>
      </c>
      <c r="D24" s="34">
        <f>SUM(D25:D28)</f>
        <v>133</v>
      </c>
      <c r="E24" s="34">
        <f>SUM(C24:D24)</f>
        <v>481</v>
      </c>
      <c r="F24" s="37">
        <f>E24/E32%</f>
        <v>6.257317549108885</v>
      </c>
      <c r="G24" s="26"/>
    </row>
    <row r="25" spans="2:7" ht="15" customHeight="1" x14ac:dyDescent="0.25">
      <c r="B25" s="21" t="s">
        <v>43</v>
      </c>
      <c r="C25" s="31">
        <v>48</v>
      </c>
      <c r="D25" s="14">
        <v>0</v>
      </c>
      <c r="E25" s="14">
        <f>SUM(C25:D25)</f>
        <v>48</v>
      </c>
      <c r="F25" s="40">
        <f>E25/$E$32*100</f>
        <v>0.62443085729153114</v>
      </c>
    </row>
    <row r="26" spans="2:7" ht="15" customHeight="1" x14ac:dyDescent="0.25">
      <c r="B26" s="21" t="s">
        <v>44</v>
      </c>
      <c r="C26" s="31">
        <v>139</v>
      </c>
      <c r="D26" s="14">
        <v>25</v>
      </c>
      <c r="E26" s="14">
        <f>SUM(C26:D26)</f>
        <v>164</v>
      </c>
      <c r="F26" s="40">
        <f>E26/$E$32*100</f>
        <v>2.1334720957460647</v>
      </c>
    </row>
    <row r="27" spans="2:7" ht="15" customHeight="1" x14ac:dyDescent="0.25">
      <c r="B27" s="21" t="s">
        <v>105</v>
      </c>
      <c r="C27" s="31">
        <v>7</v>
      </c>
      <c r="D27" s="14">
        <v>0</v>
      </c>
      <c r="E27" s="14">
        <f>SUM(C27:D27)</f>
        <v>7</v>
      </c>
      <c r="F27" s="40">
        <f>E27/$E$32*100</f>
        <v>9.1062833355014972E-2</v>
      </c>
    </row>
    <row r="28" spans="2:7" ht="15" customHeight="1" x14ac:dyDescent="0.25">
      <c r="B28" s="21" t="s">
        <v>45</v>
      </c>
      <c r="C28" s="31">
        <v>154</v>
      </c>
      <c r="D28" s="14">
        <v>108</v>
      </c>
      <c r="E28" s="14">
        <f>SUM(C28:D28)</f>
        <v>262</v>
      </c>
      <c r="F28" s="40">
        <f>E28/$E$32*100</f>
        <v>3.4083517627162738</v>
      </c>
    </row>
    <row r="29" spans="2:7" ht="13.5" x14ac:dyDescent="0.25">
      <c r="B29" s="21"/>
      <c r="C29" s="31"/>
      <c r="D29" s="14"/>
      <c r="E29" s="14"/>
      <c r="F29" s="22"/>
    </row>
    <row r="30" spans="2:7" ht="18" customHeight="1" x14ac:dyDescent="0.2">
      <c r="B30" s="39" t="s">
        <v>46</v>
      </c>
      <c r="C30" s="59">
        <v>46</v>
      </c>
      <c r="D30" s="34">
        <v>1</v>
      </c>
      <c r="E30" s="34">
        <f>SUM(C30:D30)</f>
        <v>47</v>
      </c>
      <c r="F30" s="37">
        <f>E30/E32%</f>
        <v>0.61142188109795759</v>
      </c>
    </row>
    <row r="31" spans="2:7" ht="13.5" x14ac:dyDescent="0.25">
      <c r="B31" s="21"/>
      <c r="C31" s="31"/>
      <c r="D31" s="14"/>
      <c r="E31" s="14"/>
      <c r="F31" s="43"/>
    </row>
    <row r="32" spans="2:7" ht="18" customHeight="1" x14ac:dyDescent="0.2">
      <c r="B32" s="57" t="s">
        <v>47</v>
      </c>
      <c r="C32" s="61">
        <f>C5+C13+C20+C24+C30</f>
        <v>7273</v>
      </c>
      <c r="D32" s="58">
        <f>D5+D13+D20+D24+D30</f>
        <v>414</v>
      </c>
      <c r="E32" s="58">
        <f>E5+E13+E20+E24+E30</f>
        <v>7687</v>
      </c>
      <c r="F32" s="243">
        <f>E32/E32</f>
        <v>1</v>
      </c>
    </row>
    <row r="33" spans="2:6" ht="18" customHeight="1" x14ac:dyDescent="0.2">
      <c r="B33" s="54" t="s">
        <v>48</v>
      </c>
      <c r="C33" s="62">
        <f>C32/E32%</f>
        <v>94.614283855860535</v>
      </c>
      <c r="D33" s="55">
        <f>D32/E32%</f>
        <v>5.3857161441394563</v>
      </c>
      <c r="E33" s="56">
        <f>E32/E32</f>
        <v>1</v>
      </c>
      <c r="F33" s="244"/>
    </row>
    <row r="34" spans="2:6" ht="6.95" customHeight="1" x14ac:dyDescent="0.2"/>
    <row r="35" spans="2:6" ht="18" customHeight="1" x14ac:dyDescent="0.25">
      <c r="B35" s="85" t="s">
        <v>162</v>
      </c>
      <c r="C35" s="1"/>
      <c r="D35" s="2"/>
      <c r="E35" s="2"/>
      <c r="F35" s="2"/>
    </row>
    <row r="36" spans="2:6" ht="18" customHeight="1" x14ac:dyDescent="0.25">
      <c r="B36" s="85" t="s">
        <v>163</v>
      </c>
      <c r="C36" s="1"/>
      <c r="D36" s="2"/>
      <c r="E36" s="2"/>
      <c r="F36" s="2"/>
    </row>
    <row r="37" spans="2:6" ht="18" customHeight="1" x14ac:dyDescent="0.2">
      <c r="B37" s="85" t="s">
        <v>93</v>
      </c>
      <c r="C37" s="9"/>
      <c r="D37" s="9"/>
      <c r="E37" s="9"/>
      <c r="F37" s="9"/>
    </row>
    <row r="38" spans="2:6" ht="18" customHeight="1" x14ac:dyDescent="0.2">
      <c r="B38" s="84" t="s">
        <v>94</v>
      </c>
      <c r="C38" s="9"/>
      <c r="D38" s="9"/>
      <c r="E38" s="9"/>
      <c r="F38" s="9"/>
    </row>
    <row r="39" spans="2:6" x14ac:dyDescent="0.2">
      <c r="B39" s="84"/>
      <c r="C39" s="9"/>
      <c r="D39" s="9"/>
      <c r="E39" s="9"/>
      <c r="F39" s="9"/>
    </row>
    <row r="40" spans="2:6" ht="18" customHeight="1" x14ac:dyDescent="0.25">
      <c r="B40" s="84" t="s">
        <v>91</v>
      </c>
      <c r="C40" s="2"/>
      <c r="D40" s="2"/>
      <c r="E40" s="2"/>
      <c r="F40" s="2"/>
    </row>
    <row r="41" spans="2:6" ht="18" customHeight="1" x14ac:dyDescent="0.25">
      <c r="B41" s="84" t="s">
        <v>49</v>
      </c>
      <c r="C41" s="2"/>
      <c r="D41" s="2"/>
      <c r="E41" s="2"/>
      <c r="F41" s="2"/>
    </row>
    <row r="42" spans="2:6" x14ac:dyDescent="0.2">
      <c r="B42" s="87" t="s">
        <v>50</v>
      </c>
      <c r="C42" s="9"/>
      <c r="D42" s="9"/>
      <c r="E42" s="9"/>
      <c r="F42" s="9"/>
    </row>
    <row r="43" spans="2:6" ht="18" customHeight="1" x14ac:dyDescent="0.25">
      <c r="B43" s="84" t="s">
        <v>51</v>
      </c>
      <c r="C43" s="2"/>
      <c r="D43" s="2"/>
      <c r="E43" s="2"/>
      <c r="F43" s="2"/>
    </row>
    <row r="44" spans="2:6" ht="13.5" x14ac:dyDescent="0.25">
      <c r="B44" s="84"/>
      <c r="C44" s="2"/>
      <c r="D44" s="2"/>
      <c r="E44" s="2"/>
      <c r="F44" s="2"/>
    </row>
    <row r="45" spans="2:6" ht="18" customHeight="1" x14ac:dyDescent="0.25">
      <c r="B45" s="84" t="s">
        <v>52</v>
      </c>
      <c r="C45" s="2"/>
      <c r="D45" s="2"/>
      <c r="E45" s="2"/>
      <c r="F45" s="2"/>
    </row>
    <row r="46" spans="2:6" x14ac:dyDescent="0.2">
      <c r="B46" s="87"/>
      <c r="C46" s="9"/>
      <c r="D46" s="9"/>
      <c r="E46" s="9"/>
      <c r="F46" s="9"/>
    </row>
    <row r="47" spans="2:6" ht="18" customHeight="1" x14ac:dyDescent="0.25">
      <c r="B47" s="84" t="s">
        <v>53</v>
      </c>
      <c r="C47" s="2"/>
      <c r="D47" s="2"/>
      <c r="E47" s="2"/>
      <c r="F47" s="2"/>
    </row>
    <row r="48" spans="2:6" x14ac:dyDescent="0.2">
      <c r="B48" s="87"/>
      <c r="C48" s="9"/>
      <c r="D48" s="9"/>
      <c r="E48" s="9"/>
      <c r="F48" s="9"/>
    </row>
    <row r="49" spans="2:6" ht="18" customHeight="1" x14ac:dyDescent="0.25">
      <c r="B49" s="84" t="s">
        <v>117</v>
      </c>
      <c r="C49" s="2"/>
      <c r="D49" s="2"/>
      <c r="E49" s="9"/>
      <c r="F49" s="9"/>
    </row>
    <row r="58" spans="2:6" ht="11.25" customHeight="1" x14ac:dyDescent="0.2"/>
    <row r="59" spans="2:6" ht="1.5" hidden="1" customHeight="1" x14ac:dyDescent="0.2"/>
  </sheetData>
  <mergeCells count="4">
    <mergeCell ref="C3:E3"/>
    <mergeCell ref="F3:F4"/>
    <mergeCell ref="F32:F33"/>
    <mergeCell ref="B3:B4"/>
  </mergeCells>
  <phoneticPr fontId="16" type="noConversion"/>
  <printOptions horizontalCentered="1"/>
  <pageMargins left="0.25" right="0.25" top="0.52" bottom="0.69" header="0.2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5"/>
  <sheetViews>
    <sheetView topLeftCell="B1" zoomScaleNormal="100" zoomScaleSheetLayoutView="100" workbookViewId="0">
      <selection activeCell="I28" sqref="I28"/>
    </sheetView>
  </sheetViews>
  <sheetFormatPr defaultColWidth="8.85546875" defaultRowHeight="12.75" x14ac:dyDescent="0.2"/>
  <cols>
    <col min="1" max="1" width="0.7109375" customWidth="1"/>
    <col min="2" max="2" width="29.7109375" customWidth="1"/>
    <col min="3" max="10" width="14.5703125" customWidth="1"/>
  </cols>
  <sheetData>
    <row r="1" spans="2:13" s="18" customFormat="1" ht="16.5" x14ac:dyDescent="0.3">
      <c r="B1" s="247" t="s">
        <v>207</v>
      </c>
      <c r="C1" s="247"/>
      <c r="D1" s="247"/>
      <c r="E1" s="247"/>
      <c r="F1" s="247"/>
      <c r="G1" s="247"/>
      <c r="H1" s="247"/>
      <c r="I1" s="247"/>
      <c r="J1" s="247"/>
    </row>
    <row r="2" spans="2:13" ht="3.6" customHeight="1" x14ac:dyDescent="0.2">
      <c r="B2" s="23"/>
      <c r="C2" s="23"/>
      <c r="D2" s="23"/>
      <c r="E2" s="23"/>
      <c r="F2" s="23"/>
      <c r="G2" s="23"/>
      <c r="H2" s="23"/>
      <c r="I2" s="23"/>
      <c r="J2" s="23"/>
    </row>
    <row r="3" spans="2:13" ht="18" customHeight="1" x14ac:dyDescent="0.2">
      <c r="B3" s="250" t="s">
        <v>100</v>
      </c>
      <c r="C3" s="253" t="s">
        <v>54</v>
      </c>
      <c r="D3" s="254"/>
      <c r="E3" s="254"/>
      <c r="F3" s="254"/>
      <c r="G3" s="254"/>
      <c r="H3" s="254"/>
      <c r="I3" s="254"/>
      <c r="J3" s="254"/>
    </row>
    <row r="4" spans="2:13" ht="18" customHeight="1" x14ac:dyDescent="0.2">
      <c r="B4" s="251"/>
      <c r="C4" s="258" t="s">
        <v>0</v>
      </c>
      <c r="D4" s="251" t="s">
        <v>112</v>
      </c>
      <c r="E4" s="71" t="s">
        <v>55</v>
      </c>
      <c r="F4" s="71" t="s">
        <v>56</v>
      </c>
      <c r="G4" s="71" t="s">
        <v>57</v>
      </c>
      <c r="H4" s="255" t="s">
        <v>89</v>
      </c>
      <c r="I4" s="255" t="s">
        <v>5</v>
      </c>
      <c r="J4" s="257" t="s">
        <v>58</v>
      </c>
    </row>
    <row r="5" spans="2:13" ht="14.25" customHeight="1" x14ac:dyDescent="0.2">
      <c r="B5" s="252"/>
      <c r="C5" s="259"/>
      <c r="D5" s="260"/>
      <c r="E5" s="72" t="s">
        <v>59</v>
      </c>
      <c r="F5" s="72" t="s">
        <v>60</v>
      </c>
      <c r="G5" s="72" t="s">
        <v>61</v>
      </c>
      <c r="H5" s="256"/>
      <c r="I5" s="256"/>
      <c r="J5" s="256"/>
    </row>
    <row r="6" spans="2:13" ht="16.899999999999999" customHeight="1" x14ac:dyDescent="0.2">
      <c r="B6" s="45" t="s">
        <v>26</v>
      </c>
      <c r="C6" s="65">
        <f>SUM(C7:C12)</f>
        <v>6156</v>
      </c>
      <c r="D6" s="46">
        <f t="shared" ref="D6:D27" si="0">C6/$C$28%</f>
        <v>80.083257447638871</v>
      </c>
      <c r="E6" s="34">
        <f t="shared" ref="E6:J6" si="1">SUM(E7:E12)</f>
        <v>1643</v>
      </c>
      <c r="F6" s="34">
        <f t="shared" si="1"/>
        <v>366</v>
      </c>
      <c r="G6" s="34">
        <f t="shared" si="1"/>
        <v>2674</v>
      </c>
      <c r="H6" s="34">
        <f t="shared" si="1"/>
        <v>86</v>
      </c>
      <c r="I6" s="34">
        <f t="shared" si="1"/>
        <v>224</v>
      </c>
      <c r="J6" s="34">
        <f t="shared" si="1"/>
        <v>1163</v>
      </c>
    </row>
    <row r="7" spans="2:13" ht="16.899999999999999" customHeight="1" x14ac:dyDescent="0.25">
      <c r="B7" s="13" t="s">
        <v>27</v>
      </c>
      <c r="C7" s="31">
        <f t="shared" ref="C7:C12" si="2">SUM(E7:J7)</f>
        <v>661</v>
      </c>
      <c r="D7" s="46">
        <f t="shared" si="0"/>
        <v>8.5989332639521265</v>
      </c>
      <c r="E7" s="100">
        <v>131</v>
      </c>
      <c r="F7" s="94">
        <v>27</v>
      </c>
      <c r="G7" s="100">
        <v>218</v>
      </c>
      <c r="H7" s="100">
        <v>13</v>
      </c>
      <c r="I7" s="94">
        <v>95</v>
      </c>
      <c r="J7" s="100">
        <v>177</v>
      </c>
    </row>
    <row r="8" spans="2:13" ht="16.899999999999999" customHeight="1" x14ac:dyDescent="0.25">
      <c r="B8" s="13" t="s">
        <v>28</v>
      </c>
      <c r="C8" s="31">
        <f t="shared" si="2"/>
        <v>301</v>
      </c>
      <c r="D8" s="46">
        <f t="shared" si="0"/>
        <v>3.9157018342656431</v>
      </c>
      <c r="E8" s="100">
        <v>47</v>
      </c>
      <c r="F8" s="94">
        <v>78</v>
      </c>
      <c r="G8" s="100">
        <v>25</v>
      </c>
      <c r="H8" s="100">
        <v>13</v>
      </c>
      <c r="I8" s="94">
        <v>24</v>
      </c>
      <c r="J8" s="100">
        <v>114</v>
      </c>
    </row>
    <row r="9" spans="2:13" ht="16.899999999999999" customHeight="1" x14ac:dyDescent="0.25">
      <c r="B9" s="13" t="s">
        <v>29</v>
      </c>
      <c r="C9" s="31">
        <f t="shared" si="2"/>
        <v>2</v>
      </c>
      <c r="D9" s="46">
        <f t="shared" si="0"/>
        <v>2.6017952387147131E-2</v>
      </c>
      <c r="E9" s="100">
        <v>1</v>
      </c>
      <c r="F9" s="94">
        <v>0</v>
      </c>
      <c r="G9" s="100">
        <v>1</v>
      </c>
      <c r="H9" s="100">
        <v>0</v>
      </c>
      <c r="I9" s="94">
        <v>0</v>
      </c>
      <c r="J9" s="100">
        <v>0</v>
      </c>
      <c r="M9" s="19"/>
    </row>
    <row r="10" spans="2:13" ht="16.899999999999999" customHeight="1" x14ac:dyDescent="0.25">
      <c r="B10" s="13" t="s">
        <v>30</v>
      </c>
      <c r="C10" s="31">
        <f t="shared" si="2"/>
        <v>312</v>
      </c>
      <c r="D10" s="46">
        <f t="shared" si="0"/>
        <v>4.0588005723949525</v>
      </c>
      <c r="E10" s="100">
        <v>63</v>
      </c>
      <c r="F10" s="94">
        <v>44</v>
      </c>
      <c r="G10" s="100">
        <v>28</v>
      </c>
      <c r="H10" s="100">
        <v>30</v>
      </c>
      <c r="I10" s="94">
        <v>46</v>
      </c>
      <c r="J10" s="100">
        <v>101</v>
      </c>
    </row>
    <row r="11" spans="2:13" ht="16.899999999999999" customHeight="1" x14ac:dyDescent="0.25">
      <c r="B11" s="13" t="s">
        <v>31</v>
      </c>
      <c r="C11" s="31">
        <f t="shared" si="2"/>
        <v>3094</v>
      </c>
      <c r="D11" s="46">
        <f t="shared" si="0"/>
        <v>40.249772342916607</v>
      </c>
      <c r="E11" s="100">
        <v>889</v>
      </c>
      <c r="F11" s="94">
        <v>141</v>
      </c>
      <c r="G11" s="100">
        <v>1511</v>
      </c>
      <c r="H11" s="100">
        <v>25</v>
      </c>
      <c r="I11" s="94">
        <v>40</v>
      </c>
      <c r="J11" s="100">
        <v>488</v>
      </c>
    </row>
    <row r="12" spans="2:13" ht="16.899999999999999" customHeight="1" x14ac:dyDescent="0.25">
      <c r="B12" s="13" t="s">
        <v>32</v>
      </c>
      <c r="C12" s="31">
        <f t="shared" si="2"/>
        <v>1786</v>
      </c>
      <c r="D12" s="46">
        <f t="shared" si="0"/>
        <v>23.234031481722386</v>
      </c>
      <c r="E12" s="100">
        <v>512</v>
      </c>
      <c r="F12" s="94">
        <v>76</v>
      </c>
      <c r="G12" s="100">
        <v>891</v>
      </c>
      <c r="H12" s="100">
        <v>5</v>
      </c>
      <c r="I12" s="94">
        <v>19</v>
      </c>
      <c r="J12" s="100">
        <v>283</v>
      </c>
    </row>
    <row r="13" spans="2:13" ht="16.899999999999999" customHeight="1" x14ac:dyDescent="0.2">
      <c r="B13" s="45" t="s">
        <v>33</v>
      </c>
      <c r="C13" s="59">
        <f>SUM(C14:C18)</f>
        <v>265</v>
      </c>
      <c r="D13" s="46">
        <f t="shared" si="0"/>
        <v>3.4473786912969948</v>
      </c>
      <c r="E13" s="34">
        <f t="shared" ref="E13:J13" si="3">SUM(E14:E18)</f>
        <v>189</v>
      </c>
      <c r="F13" s="34">
        <f t="shared" si="3"/>
        <v>11</v>
      </c>
      <c r="G13" s="34">
        <f t="shared" si="3"/>
        <v>18</v>
      </c>
      <c r="H13" s="34">
        <f t="shared" si="3"/>
        <v>0</v>
      </c>
      <c r="I13" s="34">
        <f t="shared" si="3"/>
        <v>13</v>
      </c>
      <c r="J13" s="34">
        <f t="shared" si="3"/>
        <v>34</v>
      </c>
    </row>
    <row r="14" spans="2:13" ht="16.899999999999999" customHeight="1" x14ac:dyDescent="0.25">
      <c r="B14" s="13" t="s">
        <v>62</v>
      </c>
      <c r="C14" s="31">
        <f>SUM(E14:J14)</f>
        <v>62</v>
      </c>
      <c r="D14" s="46">
        <f t="shared" si="0"/>
        <v>0.80655652400156108</v>
      </c>
      <c r="E14" s="100">
        <v>44</v>
      </c>
      <c r="F14" s="100">
        <v>6</v>
      </c>
      <c r="G14" s="100">
        <v>4</v>
      </c>
      <c r="H14" s="94">
        <v>0</v>
      </c>
      <c r="I14" s="94">
        <v>2</v>
      </c>
      <c r="J14" s="100">
        <v>6</v>
      </c>
    </row>
    <row r="15" spans="2:13" ht="16.899999999999999" customHeight="1" x14ac:dyDescent="0.25">
      <c r="B15" s="13" t="s">
        <v>35</v>
      </c>
      <c r="C15" s="31">
        <f>SUM(E15:J15)</f>
        <v>24</v>
      </c>
      <c r="D15" s="46">
        <f t="shared" si="0"/>
        <v>0.31221542864576557</v>
      </c>
      <c r="E15" s="100">
        <v>10</v>
      </c>
      <c r="F15" s="100">
        <v>0</v>
      </c>
      <c r="G15" s="100">
        <v>0</v>
      </c>
      <c r="H15" s="94">
        <v>0</v>
      </c>
      <c r="I15" s="94">
        <v>0</v>
      </c>
      <c r="J15" s="100">
        <v>14</v>
      </c>
    </row>
    <row r="16" spans="2:13" ht="16.899999999999999" customHeight="1" x14ac:dyDescent="0.25">
      <c r="B16" s="13" t="s">
        <v>36</v>
      </c>
      <c r="C16" s="31">
        <f>SUM(E16:J16)</f>
        <v>3</v>
      </c>
      <c r="D16" s="46">
        <f t="shared" si="0"/>
        <v>3.9026928580720696E-2</v>
      </c>
      <c r="E16" s="100">
        <v>2</v>
      </c>
      <c r="F16" s="100">
        <v>0</v>
      </c>
      <c r="G16" s="100">
        <v>0</v>
      </c>
      <c r="H16" s="94">
        <v>0</v>
      </c>
      <c r="I16" s="94">
        <v>0</v>
      </c>
      <c r="J16" s="100">
        <v>1</v>
      </c>
    </row>
    <row r="17" spans="2:10" ht="16.899999999999999" customHeight="1" x14ac:dyDescent="0.25">
      <c r="B17" s="13" t="s">
        <v>37</v>
      </c>
      <c r="C17" s="31">
        <f>SUM(E17:J17)</f>
        <v>60</v>
      </c>
      <c r="D17" s="46">
        <f t="shared" si="0"/>
        <v>0.78053857161441387</v>
      </c>
      <c r="E17" s="100">
        <v>54</v>
      </c>
      <c r="F17" s="100">
        <v>0</v>
      </c>
      <c r="G17" s="100">
        <v>4</v>
      </c>
      <c r="H17" s="94">
        <v>0</v>
      </c>
      <c r="I17" s="94">
        <v>2</v>
      </c>
      <c r="J17" s="100">
        <v>0</v>
      </c>
    </row>
    <row r="18" spans="2:10" ht="16.899999999999999" customHeight="1" x14ac:dyDescent="0.25">
      <c r="B18" s="13" t="s">
        <v>38</v>
      </c>
      <c r="C18" s="31">
        <f>SUM(E18:J18)</f>
        <v>116</v>
      </c>
      <c r="D18" s="46">
        <f t="shared" si="0"/>
        <v>1.5090412384545335</v>
      </c>
      <c r="E18" s="100">
        <v>79</v>
      </c>
      <c r="F18" s="100">
        <v>5</v>
      </c>
      <c r="G18" s="100">
        <v>10</v>
      </c>
      <c r="H18" s="94">
        <v>0</v>
      </c>
      <c r="I18" s="94">
        <v>9</v>
      </c>
      <c r="J18" s="100">
        <v>13</v>
      </c>
    </row>
    <row r="19" spans="2:10" ht="16.899999999999999" customHeight="1" x14ac:dyDescent="0.2">
      <c r="B19" s="45" t="s">
        <v>101</v>
      </c>
      <c r="C19" s="59">
        <f>SUM(C20:C21)</f>
        <v>738</v>
      </c>
      <c r="D19" s="46">
        <f t="shared" si="0"/>
        <v>9.600624430857291</v>
      </c>
      <c r="E19" s="34">
        <f t="shared" ref="E19:J19" si="4">SUM(E20:E21)</f>
        <v>273</v>
      </c>
      <c r="F19" s="34">
        <f t="shared" si="4"/>
        <v>33</v>
      </c>
      <c r="G19" s="34">
        <f t="shared" si="4"/>
        <v>275</v>
      </c>
      <c r="H19" s="34">
        <f t="shared" si="4"/>
        <v>1</v>
      </c>
      <c r="I19" s="34">
        <f t="shared" si="4"/>
        <v>31</v>
      </c>
      <c r="J19" s="34">
        <f t="shared" si="4"/>
        <v>125</v>
      </c>
    </row>
    <row r="20" spans="2:10" ht="16.899999999999999" customHeight="1" x14ac:dyDescent="0.25">
      <c r="B20" s="13" t="s">
        <v>63</v>
      </c>
      <c r="C20" s="31">
        <f>SUM(E20:J20)</f>
        <v>707</v>
      </c>
      <c r="D20" s="46">
        <f t="shared" si="0"/>
        <v>9.1973461688565106</v>
      </c>
      <c r="E20" s="100">
        <v>257</v>
      </c>
      <c r="F20" s="100">
        <v>31</v>
      </c>
      <c r="G20" s="100">
        <v>267</v>
      </c>
      <c r="H20" s="94">
        <v>1</v>
      </c>
      <c r="I20" s="94">
        <v>31</v>
      </c>
      <c r="J20" s="100">
        <v>120</v>
      </c>
    </row>
    <row r="21" spans="2:10" ht="16.899999999999999" customHeight="1" x14ac:dyDescent="0.25">
      <c r="B21" s="13" t="s">
        <v>41</v>
      </c>
      <c r="C21" s="31">
        <f>SUM(E21:J21)</f>
        <v>31</v>
      </c>
      <c r="D21" s="46">
        <f t="shared" si="0"/>
        <v>0.40327826200078054</v>
      </c>
      <c r="E21" s="100">
        <v>16</v>
      </c>
      <c r="F21" s="100">
        <v>2</v>
      </c>
      <c r="G21" s="100">
        <v>8</v>
      </c>
      <c r="H21" s="94">
        <v>0</v>
      </c>
      <c r="I21" s="94">
        <v>0</v>
      </c>
      <c r="J21" s="100">
        <v>5</v>
      </c>
    </row>
    <row r="22" spans="2:10" ht="16.899999999999999" customHeight="1" x14ac:dyDescent="0.2">
      <c r="B22" s="45" t="s">
        <v>42</v>
      </c>
      <c r="C22" s="59">
        <f>SUM(C23:C26)</f>
        <v>481</v>
      </c>
      <c r="D22" s="46">
        <f t="shared" si="0"/>
        <v>6.257317549108885</v>
      </c>
      <c r="E22" s="34">
        <f t="shared" ref="E22:J22" si="5">SUM(E23:E26)</f>
        <v>199</v>
      </c>
      <c r="F22" s="34">
        <f t="shared" si="5"/>
        <v>73</v>
      </c>
      <c r="G22" s="34">
        <f t="shared" si="5"/>
        <v>42</v>
      </c>
      <c r="H22" s="34">
        <f t="shared" si="5"/>
        <v>1</v>
      </c>
      <c r="I22" s="34">
        <f t="shared" si="5"/>
        <v>70</v>
      </c>
      <c r="J22" s="34">
        <f t="shared" si="5"/>
        <v>96</v>
      </c>
    </row>
    <row r="23" spans="2:10" ht="16.899999999999999" customHeight="1" x14ac:dyDescent="0.25">
      <c r="B23" s="13" t="s">
        <v>43</v>
      </c>
      <c r="C23" s="31">
        <f>SUM(E23:J23)</f>
        <v>48</v>
      </c>
      <c r="D23" s="46">
        <f t="shared" si="0"/>
        <v>0.62443085729153114</v>
      </c>
      <c r="E23" s="94">
        <v>9</v>
      </c>
      <c r="F23" s="94">
        <v>25</v>
      </c>
      <c r="G23" s="94">
        <v>4</v>
      </c>
      <c r="H23" s="94">
        <v>0</v>
      </c>
      <c r="I23" s="94">
        <v>0</v>
      </c>
      <c r="J23" s="94">
        <v>10</v>
      </c>
    </row>
    <row r="24" spans="2:10" ht="16.899999999999999" customHeight="1" x14ac:dyDescent="0.25">
      <c r="B24" s="13" t="s">
        <v>44</v>
      </c>
      <c r="C24" s="31">
        <f>SUM(E24:J24)</f>
        <v>164</v>
      </c>
      <c r="D24" s="46">
        <f t="shared" si="0"/>
        <v>2.1334720957460647</v>
      </c>
      <c r="E24" s="94">
        <v>54</v>
      </c>
      <c r="F24" s="94">
        <v>20</v>
      </c>
      <c r="G24" s="94">
        <v>23</v>
      </c>
      <c r="H24" s="94">
        <v>0</v>
      </c>
      <c r="I24" s="94">
        <v>9</v>
      </c>
      <c r="J24" s="94">
        <v>58</v>
      </c>
    </row>
    <row r="25" spans="2:10" ht="16.899999999999999" customHeight="1" x14ac:dyDescent="0.25">
      <c r="B25" s="13" t="s">
        <v>105</v>
      </c>
      <c r="C25" s="31">
        <f>SUM(E25:J25)</f>
        <v>7</v>
      </c>
      <c r="D25" s="46">
        <f t="shared" si="0"/>
        <v>9.1062833355014958E-2</v>
      </c>
      <c r="E25" s="94">
        <v>0</v>
      </c>
      <c r="F25" s="94">
        <v>1</v>
      </c>
      <c r="G25" s="94">
        <v>0</v>
      </c>
      <c r="H25" s="94">
        <v>0</v>
      </c>
      <c r="I25" s="94">
        <v>2</v>
      </c>
      <c r="J25" s="94">
        <v>4</v>
      </c>
    </row>
    <row r="26" spans="2:10" ht="16.899999999999999" customHeight="1" x14ac:dyDescent="0.25">
      <c r="B26" s="13" t="s">
        <v>45</v>
      </c>
      <c r="C26" s="31">
        <f>SUM(E26:J26)</f>
        <v>262</v>
      </c>
      <c r="D26" s="46">
        <f t="shared" si="0"/>
        <v>3.4083517627162738</v>
      </c>
      <c r="E26" s="94">
        <v>136</v>
      </c>
      <c r="F26" s="94">
        <v>27</v>
      </c>
      <c r="G26" s="94">
        <v>15</v>
      </c>
      <c r="H26" s="94">
        <v>1</v>
      </c>
      <c r="I26" s="94">
        <v>59</v>
      </c>
      <c r="J26" s="94">
        <v>24</v>
      </c>
    </row>
    <row r="27" spans="2:10" ht="16.899999999999999" customHeight="1" x14ac:dyDescent="0.2">
      <c r="B27" s="45" t="s">
        <v>102</v>
      </c>
      <c r="C27" s="59">
        <f>SUM(E27:J27)</f>
        <v>47</v>
      </c>
      <c r="D27" s="46">
        <f t="shared" si="0"/>
        <v>0.61142188109795759</v>
      </c>
      <c r="E27" s="101">
        <v>20</v>
      </c>
      <c r="F27" s="101">
        <v>3</v>
      </c>
      <c r="G27" s="101">
        <v>3</v>
      </c>
      <c r="H27" s="101">
        <v>0</v>
      </c>
      <c r="I27" s="101">
        <v>8</v>
      </c>
      <c r="J27" s="101">
        <v>13</v>
      </c>
    </row>
    <row r="28" spans="2:10" ht="16.899999999999999" customHeight="1" x14ac:dyDescent="0.2">
      <c r="B28" s="70" t="s">
        <v>47</v>
      </c>
      <c r="C28" s="61">
        <f>C27+C22+C19+C13+C6</f>
        <v>7687</v>
      </c>
      <c r="D28" s="74">
        <f t="shared" ref="D28:I28" si="6">D27+D22+D19+D13+D6</f>
        <v>100</v>
      </c>
      <c r="E28" s="58">
        <f>E27+E22+E19+E13+E6</f>
        <v>2324</v>
      </c>
      <c r="F28" s="58">
        <f t="shared" si="6"/>
        <v>486</v>
      </c>
      <c r="G28" s="58">
        <f t="shared" si="6"/>
        <v>3012</v>
      </c>
      <c r="H28" s="58">
        <f>H27+H22+H19+H13+H6</f>
        <v>88</v>
      </c>
      <c r="I28" s="58">
        <f t="shared" si="6"/>
        <v>346</v>
      </c>
      <c r="J28" s="58">
        <f>J27+J22+J19+J13+J6</f>
        <v>1431</v>
      </c>
    </row>
    <row r="29" spans="2:10" ht="18" customHeight="1" x14ac:dyDescent="0.2">
      <c r="B29" s="64" t="s">
        <v>104</v>
      </c>
      <c r="C29" s="248">
        <f>SUM(E29:J29)</f>
        <v>99.999999999999986</v>
      </c>
      <c r="D29" s="249"/>
      <c r="E29" s="66">
        <f t="shared" ref="E29:J29" si="7">E28/$C$28%</f>
        <v>30.232860673864966</v>
      </c>
      <c r="F29" s="66">
        <f t="shared" si="7"/>
        <v>6.3223624300767529</v>
      </c>
      <c r="G29" s="66">
        <f t="shared" si="7"/>
        <v>39.183036295043578</v>
      </c>
      <c r="H29" s="66">
        <f t="shared" si="7"/>
        <v>1.1447899050344736</v>
      </c>
      <c r="I29" s="66">
        <f t="shared" si="7"/>
        <v>4.5011057629764535</v>
      </c>
      <c r="J29" s="66">
        <f t="shared" si="7"/>
        <v>18.615844933003771</v>
      </c>
    </row>
    <row r="30" spans="2:10" ht="6" customHeight="1" x14ac:dyDescent="0.2">
      <c r="C30" s="67"/>
    </row>
    <row r="31" spans="2:10" ht="16.5" customHeight="1" x14ac:dyDescent="0.25">
      <c r="B31" s="83" t="s">
        <v>164</v>
      </c>
      <c r="C31" s="1"/>
      <c r="D31" s="2"/>
      <c r="E31" s="2"/>
      <c r="F31" s="2"/>
      <c r="G31" s="2"/>
      <c r="H31" s="2"/>
      <c r="I31" s="2"/>
      <c r="J31" s="2"/>
    </row>
    <row r="32" spans="2:10" ht="16.5" customHeight="1" x14ac:dyDescent="0.25">
      <c r="B32" s="84" t="s">
        <v>121</v>
      </c>
      <c r="C32" s="2"/>
      <c r="D32" s="2"/>
      <c r="E32" s="9"/>
      <c r="F32" s="9"/>
      <c r="G32" s="9"/>
      <c r="H32" s="9"/>
      <c r="I32" s="9"/>
      <c r="J32" s="9"/>
    </row>
    <row r="33" spans="2:10" ht="16.5" customHeight="1" x14ac:dyDescent="0.25">
      <c r="B33" s="86" t="s">
        <v>90</v>
      </c>
      <c r="C33" s="2"/>
      <c r="D33" s="2"/>
    </row>
    <row r="34" spans="2:10" ht="16.5" customHeight="1" x14ac:dyDescent="0.2">
      <c r="B34" s="85" t="s">
        <v>95</v>
      </c>
      <c r="E34" s="19"/>
      <c r="F34" s="19"/>
      <c r="G34" s="19"/>
      <c r="H34" s="19"/>
      <c r="I34" s="19"/>
      <c r="J34" s="19"/>
    </row>
    <row r="35" spans="2:10" ht="16.5" customHeight="1" x14ac:dyDescent="0.2">
      <c r="B35" s="84" t="s">
        <v>94</v>
      </c>
      <c r="D35" s="19"/>
    </row>
  </sheetData>
  <mergeCells count="9">
    <mergeCell ref="B1:J1"/>
    <mergeCell ref="C29:D29"/>
    <mergeCell ref="B3:B5"/>
    <mergeCell ref="C3:J3"/>
    <mergeCell ref="H4:H5"/>
    <mergeCell ref="I4:I5"/>
    <mergeCell ref="J4:J5"/>
    <mergeCell ref="C4:C5"/>
    <mergeCell ref="D4:D5"/>
  </mergeCells>
  <pageMargins left="0.15748031496063" right="0.15748031496063" top="0.14000000000000001" bottom="0.19" header="0.11" footer="0.15748031496063"/>
  <pageSetup paperSize="9" orientation="landscape" r:id="rId1"/>
  <ignoredErrors>
    <ignoredError sqref="C22 C13:D13 C19 D6 C28 D19:D22" formula="1"/>
    <ignoredError sqref="E22:I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"/>
  <sheetViews>
    <sheetView zoomScaleNormal="100" zoomScaleSheetLayoutView="110" workbookViewId="0">
      <selection activeCell="K21" sqref="K21"/>
    </sheetView>
  </sheetViews>
  <sheetFormatPr defaultColWidth="8.85546875" defaultRowHeight="12.75" x14ac:dyDescent="0.2"/>
  <cols>
    <col min="1" max="1" width="19.42578125" customWidth="1"/>
    <col min="2" max="3" width="10.42578125" customWidth="1"/>
    <col min="4" max="4" width="14.140625" customWidth="1"/>
    <col min="5" max="5" width="14.7109375" customWidth="1"/>
    <col min="6" max="6" width="15.85546875" customWidth="1"/>
    <col min="7" max="7" width="14.140625" customWidth="1"/>
  </cols>
  <sheetData>
    <row r="1" spans="1:8" ht="18.95" customHeight="1" x14ac:dyDescent="0.2">
      <c r="A1" s="91" t="s">
        <v>208</v>
      </c>
      <c r="B1" s="24"/>
      <c r="C1" s="24"/>
      <c r="D1" s="24"/>
      <c r="E1" s="24"/>
      <c r="F1" s="24"/>
      <c r="G1" s="25"/>
    </row>
    <row r="2" spans="1:8" ht="4.9000000000000004" customHeight="1" x14ac:dyDescent="0.3">
      <c r="A2" s="16"/>
      <c r="B2" s="24"/>
      <c r="C2" s="24"/>
      <c r="D2" s="24"/>
      <c r="E2" s="24"/>
      <c r="F2" s="24"/>
      <c r="G2" s="25"/>
    </row>
    <row r="3" spans="1:8" ht="21" customHeight="1" x14ac:dyDescent="0.2">
      <c r="A3" s="237" t="s">
        <v>64</v>
      </c>
      <c r="B3" s="264" t="s">
        <v>0</v>
      </c>
      <c r="C3" s="265"/>
      <c r="D3" s="240" t="s">
        <v>65</v>
      </c>
      <c r="E3" s="241"/>
      <c r="F3" s="241"/>
      <c r="G3" s="241"/>
    </row>
    <row r="4" spans="1:8" ht="21" customHeight="1" x14ac:dyDescent="0.2">
      <c r="A4" s="261"/>
      <c r="B4" s="266"/>
      <c r="C4" s="267"/>
      <c r="D4" s="270" t="s">
        <v>4</v>
      </c>
      <c r="E4" s="262" t="s">
        <v>96</v>
      </c>
      <c r="F4" s="261" t="s">
        <v>107</v>
      </c>
      <c r="G4" s="262" t="s">
        <v>97</v>
      </c>
    </row>
    <row r="5" spans="1:8" ht="21" customHeight="1" x14ac:dyDescent="0.2">
      <c r="A5" s="242"/>
      <c r="B5" s="268"/>
      <c r="C5" s="269"/>
      <c r="D5" s="271"/>
      <c r="E5" s="263"/>
      <c r="F5" s="242"/>
      <c r="G5" s="263"/>
    </row>
    <row r="6" spans="1:8" ht="21" customHeight="1" x14ac:dyDescent="0.2">
      <c r="A6" s="39" t="s">
        <v>0</v>
      </c>
      <c r="B6" s="59">
        <f>B7+B15</f>
        <v>11411</v>
      </c>
      <c r="C6" s="44">
        <v>1</v>
      </c>
      <c r="D6" s="34">
        <f>D7+D15</f>
        <v>3724</v>
      </c>
      <c r="E6" s="37">
        <f>D6/B6*100</f>
        <v>32.635176583997897</v>
      </c>
      <c r="F6" s="34">
        <f>F7+F15</f>
        <v>7687</v>
      </c>
      <c r="G6" s="37">
        <f>F6/B6*100</f>
        <v>67.36482341600211</v>
      </c>
      <c r="H6" s="19"/>
    </row>
    <row r="7" spans="1:8" ht="18" customHeight="1" x14ac:dyDescent="0.2">
      <c r="A7" s="97" t="s">
        <v>66</v>
      </c>
      <c r="B7" s="59">
        <f t="shared" ref="B7:G7" si="0">SUM(B8:B13)</f>
        <v>10418</v>
      </c>
      <c r="C7" s="37">
        <f>SUM(C8:C13)</f>
        <v>91.297870475856641</v>
      </c>
      <c r="D7" s="34">
        <f t="shared" si="0"/>
        <v>3145</v>
      </c>
      <c r="E7" s="37">
        <f t="shared" si="0"/>
        <v>27.561125230041185</v>
      </c>
      <c r="F7" s="34">
        <f t="shared" si="0"/>
        <v>7273</v>
      </c>
      <c r="G7" s="37">
        <f t="shared" si="0"/>
        <v>63.736745245815449</v>
      </c>
      <c r="H7" s="19"/>
    </row>
    <row r="8" spans="1:8" ht="18" customHeight="1" x14ac:dyDescent="0.2">
      <c r="A8" s="81" t="s">
        <v>198</v>
      </c>
      <c r="B8" s="60">
        <f>D8+F8</f>
        <v>891</v>
      </c>
      <c r="C8" s="40">
        <f>E8+G8</f>
        <v>7.8082551923582511</v>
      </c>
      <c r="D8" s="14">
        <v>151</v>
      </c>
      <c r="E8" s="42">
        <f>D8/B6%</f>
        <v>1.3232845499956183</v>
      </c>
      <c r="F8" s="14">
        <v>740</v>
      </c>
      <c r="G8" s="42">
        <f>F8/B6%</f>
        <v>6.484970642362633</v>
      </c>
      <c r="H8" s="26"/>
    </row>
    <row r="9" spans="1:8" ht="18" customHeight="1" x14ac:dyDescent="0.2">
      <c r="A9" s="81" t="s">
        <v>199</v>
      </c>
      <c r="B9" s="60">
        <f>D9+F9</f>
        <v>1220</v>
      </c>
      <c r="C9" s="40">
        <f t="shared" ref="C9:C18" si="1">E9+G9</f>
        <v>10.691438086057314</v>
      </c>
      <c r="D9" s="14">
        <v>554</v>
      </c>
      <c r="E9" s="42">
        <f>D9/B6%</f>
        <v>4.8549645079309443</v>
      </c>
      <c r="F9" s="14">
        <v>666</v>
      </c>
      <c r="G9" s="42">
        <f>F9/B6%</f>
        <v>5.8364735781263697</v>
      </c>
      <c r="H9" s="19"/>
    </row>
    <row r="10" spans="1:8" ht="18" customHeight="1" x14ac:dyDescent="0.2">
      <c r="A10" s="81" t="s">
        <v>110</v>
      </c>
      <c r="B10" s="60">
        <f>D10+F10</f>
        <v>922</v>
      </c>
      <c r="C10" s="40">
        <f t="shared" si="1"/>
        <v>8.0799228814301998</v>
      </c>
      <c r="D10" s="14">
        <v>390</v>
      </c>
      <c r="E10" s="42">
        <f>D10/B6%</f>
        <v>3.4177547980019281</v>
      </c>
      <c r="F10" s="14">
        <v>532</v>
      </c>
      <c r="G10" s="42">
        <f>F10/B6%</f>
        <v>4.6621680834282708</v>
      </c>
      <c r="H10" s="19"/>
    </row>
    <row r="11" spans="1:8" ht="18" customHeight="1" x14ac:dyDescent="0.2">
      <c r="A11" s="81" t="s">
        <v>67</v>
      </c>
      <c r="B11" s="60">
        <f>D11+F11</f>
        <v>4175</v>
      </c>
      <c r="C11" s="40">
        <f t="shared" si="1"/>
        <v>36.587503286302692</v>
      </c>
      <c r="D11" s="14">
        <v>1377</v>
      </c>
      <c r="E11" s="42">
        <f>D11/B6%</f>
        <v>12.067303479099115</v>
      </c>
      <c r="F11" s="14">
        <v>2798</v>
      </c>
      <c r="G11" s="42">
        <f>F11/B6%</f>
        <v>24.520199807203575</v>
      </c>
      <c r="H11" s="19"/>
    </row>
    <row r="12" spans="1:8" ht="18" customHeight="1" x14ac:dyDescent="0.2">
      <c r="A12" s="81" t="s">
        <v>200</v>
      </c>
      <c r="B12" s="60">
        <f>D12+F12</f>
        <v>3115</v>
      </c>
      <c r="C12" s="40">
        <f t="shared" si="1"/>
        <v>27.298221014810274</v>
      </c>
      <c r="D12" s="14">
        <v>673</v>
      </c>
      <c r="E12" s="42">
        <f>D12/B6%</f>
        <v>5.8978178950135831</v>
      </c>
      <c r="F12" s="14">
        <v>2442</v>
      </c>
      <c r="G12" s="42">
        <f>F12/B6%</f>
        <v>21.400403119796689</v>
      </c>
      <c r="H12" s="19"/>
    </row>
    <row r="13" spans="1:8" ht="18" customHeight="1" x14ac:dyDescent="0.2">
      <c r="A13" s="81" t="s">
        <v>68</v>
      </c>
      <c r="B13" s="60">
        <f>D13+F13</f>
        <v>95</v>
      </c>
      <c r="C13" s="40">
        <f t="shared" si="1"/>
        <v>0.83253001489790557</v>
      </c>
      <c r="D13" s="14">
        <v>0</v>
      </c>
      <c r="E13" s="42">
        <f>D13/B6%</f>
        <v>0</v>
      </c>
      <c r="F13" s="14">
        <v>95</v>
      </c>
      <c r="G13" s="47">
        <f>F13/B6%</f>
        <v>0.83253001489790557</v>
      </c>
    </row>
    <row r="14" spans="1:8" ht="18" customHeight="1" x14ac:dyDescent="0.2">
      <c r="A14" s="81"/>
      <c r="B14" s="60"/>
      <c r="C14" s="40"/>
      <c r="D14" s="14"/>
      <c r="E14" s="42"/>
      <c r="F14" s="14"/>
      <c r="G14" s="47"/>
    </row>
    <row r="15" spans="1:8" ht="18" customHeight="1" x14ac:dyDescent="0.2">
      <c r="A15" s="97" t="s">
        <v>69</v>
      </c>
      <c r="B15" s="59">
        <f t="shared" ref="B15:G15" si="2">SUM(B16:B18)</f>
        <v>993</v>
      </c>
      <c r="C15" s="37">
        <f>SUM(C16:C18)</f>
        <v>8.7021295241433698</v>
      </c>
      <c r="D15" s="34">
        <f t="shared" si="2"/>
        <v>579</v>
      </c>
      <c r="E15" s="37">
        <f t="shared" si="2"/>
        <v>5.0740513539567083</v>
      </c>
      <c r="F15" s="98">
        <f t="shared" si="2"/>
        <v>414</v>
      </c>
      <c r="G15" s="99">
        <f t="shared" si="2"/>
        <v>3.6280781701866625</v>
      </c>
    </row>
    <row r="16" spans="1:8" ht="18" customHeight="1" x14ac:dyDescent="0.2">
      <c r="A16" s="81" t="s">
        <v>211</v>
      </c>
      <c r="B16" s="60">
        <f>D16+F16</f>
        <v>620</v>
      </c>
      <c r="C16" s="40">
        <f t="shared" si="1"/>
        <v>5.4333537814389619</v>
      </c>
      <c r="D16" s="14">
        <v>525</v>
      </c>
      <c r="E16" s="42">
        <f>D16/B6%</f>
        <v>4.6008237665410565</v>
      </c>
      <c r="F16" s="22">
        <v>95</v>
      </c>
      <c r="G16" s="47">
        <f>F16/B6%</f>
        <v>0.83253001489790557</v>
      </c>
    </row>
    <row r="17" spans="1:8" ht="18" customHeight="1" x14ac:dyDescent="0.2">
      <c r="A17" s="81" t="s">
        <v>70</v>
      </c>
      <c r="B17" s="60">
        <f>D17+F17</f>
        <v>5</v>
      </c>
      <c r="C17" s="40">
        <f>E17+G17</f>
        <v>4.3817369205152924E-2</v>
      </c>
      <c r="D17" s="96">
        <v>0</v>
      </c>
      <c r="E17" s="96">
        <f>D17/B6%</f>
        <v>0</v>
      </c>
      <c r="F17" s="96">
        <v>5</v>
      </c>
      <c r="G17" s="42">
        <f>F17/B6%</f>
        <v>4.3817369205152924E-2</v>
      </c>
    </row>
    <row r="18" spans="1:8" ht="18" customHeight="1" x14ac:dyDescent="0.2">
      <c r="A18" s="82" t="s">
        <v>71</v>
      </c>
      <c r="B18" s="76">
        <f>D18+F18</f>
        <v>368</v>
      </c>
      <c r="C18" s="77">
        <f t="shared" si="1"/>
        <v>3.2249583734992555</v>
      </c>
      <c r="D18" s="20">
        <v>54</v>
      </c>
      <c r="E18" s="78">
        <f>D18/B6%</f>
        <v>0.47322758741565157</v>
      </c>
      <c r="F18" s="79">
        <v>314</v>
      </c>
      <c r="G18" s="80">
        <f>F18/B6%</f>
        <v>2.7517307860836038</v>
      </c>
    </row>
    <row r="19" spans="1:8" ht="6" customHeight="1" x14ac:dyDescent="0.2">
      <c r="B19" s="27"/>
      <c r="C19" s="28"/>
      <c r="D19" s="29"/>
      <c r="E19" s="28"/>
      <c r="F19" s="29"/>
      <c r="G19" s="30"/>
    </row>
    <row r="20" spans="1:8" ht="18" customHeight="1" x14ac:dyDescent="0.25">
      <c r="A20" s="83" t="s">
        <v>165</v>
      </c>
      <c r="B20" s="1"/>
      <c r="C20" s="2"/>
      <c r="D20" s="2"/>
      <c r="E20" s="2"/>
      <c r="F20" s="2"/>
      <c r="G20" s="2"/>
      <c r="H20" s="2"/>
    </row>
    <row r="21" spans="1:8" ht="18" customHeight="1" x14ac:dyDescent="0.3">
      <c r="A21" s="84" t="s">
        <v>166</v>
      </c>
      <c r="B21" s="2"/>
      <c r="C21" s="2"/>
      <c r="D21" s="6"/>
    </row>
    <row r="22" spans="1:8" ht="18" customHeight="1" x14ac:dyDescent="0.3">
      <c r="A22" s="84" t="s">
        <v>120</v>
      </c>
      <c r="B22" s="2"/>
      <c r="C22" s="2"/>
      <c r="D22" s="6"/>
    </row>
    <row r="23" spans="1:8" ht="18" customHeight="1" x14ac:dyDescent="0.2">
      <c r="A23" s="85" t="s">
        <v>98</v>
      </c>
    </row>
    <row r="24" spans="1:8" x14ac:dyDescent="0.2">
      <c r="A24" s="84" t="s">
        <v>99</v>
      </c>
    </row>
    <row r="25" spans="1:8" ht="18" customHeight="1" x14ac:dyDescent="0.2">
      <c r="A25" s="84" t="s">
        <v>202</v>
      </c>
    </row>
    <row r="26" spans="1:8" x14ac:dyDescent="0.2">
      <c r="A26" s="84" t="s">
        <v>201</v>
      </c>
      <c r="F26" s="93"/>
    </row>
    <row r="35" spans="6:6" x14ac:dyDescent="0.2">
      <c r="F35" s="19"/>
    </row>
  </sheetData>
  <mergeCells count="7">
    <mergeCell ref="A3:A5"/>
    <mergeCell ref="D3:G3"/>
    <mergeCell ref="E4:E5"/>
    <mergeCell ref="G4:G5"/>
    <mergeCell ref="B3:C5"/>
    <mergeCell ref="D4:D5"/>
    <mergeCell ref="F4:F5"/>
  </mergeCells>
  <phoneticPr fontId="16" type="noConversion"/>
  <printOptions horizontalCentered="1"/>
  <pageMargins left="0.15748031496063" right="0.27559055118110198" top="0.43307086614173201" bottom="0.98425196850393704" header="0.31496062992126" footer="0.511811023622047"/>
  <pageSetup paperSize="9" orientation="portrait" r:id="rId1"/>
  <headerFooter alignWithMargins="0"/>
  <ignoredErrors>
    <ignoredError sqref="E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8"/>
  <sheetViews>
    <sheetView zoomScaleNormal="100" zoomScaleSheetLayoutView="110" workbookViewId="0">
      <selection activeCell="M16" sqref="M16"/>
    </sheetView>
  </sheetViews>
  <sheetFormatPr defaultColWidth="8.85546875" defaultRowHeight="12.75" x14ac:dyDescent="0.2"/>
  <cols>
    <col min="1" max="1" width="25.28515625" customWidth="1"/>
    <col min="2" max="2" width="19.5703125" customWidth="1"/>
    <col min="3" max="3" width="20" customWidth="1"/>
    <col min="4" max="4" width="18.5703125" customWidth="1"/>
    <col min="5" max="5" width="18.42578125" customWidth="1"/>
  </cols>
  <sheetData>
    <row r="1" spans="1:5" ht="16.5" x14ac:dyDescent="0.3">
      <c r="A1" s="247" t="s">
        <v>209</v>
      </c>
      <c r="B1" s="247"/>
      <c r="C1" s="247"/>
      <c r="D1" s="247"/>
    </row>
    <row r="2" spans="1:5" ht="4.9000000000000004" customHeight="1" x14ac:dyDescent="0.2"/>
    <row r="3" spans="1:5" ht="20.100000000000001" customHeight="1" x14ac:dyDescent="0.2">
      <c r="A3" s="272" t="s">
        <v>72</v>
      </c>
      <c r="B3" s="253" t="s">
        <v>73</v>
      </c>
      <c r="C3" s="254"/>
      <c r="D3" s="254"/>
      <c r="E3" s="173"/>
    </row>
    <row r="4" spans="1:5" ht="20.100000000000001" customHeight="1" x14ac:dyDescent="0.2">
      <c r="A4" s="273"/>
      <c r="B4" s="75" t="s">
        <v>0</v>
      </c>
      <c r="C4" s="73" t="s">
        <v>74</v>
      </c>
      <c r="D4" s="73" t="s">
        <v>75</v>
      </c>
      <c r="E4" s="15" t="s">
        <v>157</v>
      </c>
    </row>
    <row r="5" spans="1:5" ht="20.100000000000001" customHeight="1" x14ac:dyDescent="0.2">
      <c r="A5" s="69" t="s">
        <v>0</v>
      </c>
      <c r="B5" s="60">
        <f>SUM(B6:B20)</f>
        <v>7341</v>
      </c>
      <c r="C5" s="88">
        <f>SUM(C6:C20)</f>
        <v>2158</v>
      </c>
      <c r="D5" s="88">
        <f>SUM(D6:D20)</f>
        <v>4402</v>
      </c>
      <c r="E5" s="88">
        <f>SUM(E6:E20)</f>
        <v>781</v>
      </c>
    </row>
    <row r="6" spans="1:5" ht="21" customHeight="1" x14ac:dyDescent="0.25">
      <c r="A6" s="13" t="s">
        <v>76</v>
      </c>
      <c r="B6" s="31">
        <f t="shared" ref="B6:B18" si="0">SUM(C6:E6)</f>
        <v>92</v>
      </c>
      <c r="C6" s="10">
        <v>76</v>
      </c>
      <c r="D6" s="10">
        <v>10</v>
      </c>
      <c r="E6" s="10">
        <v>6</v>
      </c>
    </row>
    <row r="7" spans="1:5" ht="21" customHeight="1" x14ac:dyDescent="0.25">
      <c r="A7" s="13" t="s">
        <v>77</v>
      </c>
      <c r="B7" s="31">
        <f t="shared" si="0"/>
        <v>201</v>
      </c>
      <c r="C7" s="10">
        <v>159</v>
      </c>
      <c r="D7" s="10">
        <v>33</v>
      </c>
      <c r="E7" s="10">
        <v>9</v>
      </c>
    </row>
    <row r="8" spans="1:5" ht="21" customHeight="1" x14ac:dyDescent="0.25">
      <c r="A8" s="13" t="s">
        <v>78</v>
      </c>
      <c r="B8" s="31">
        <f t="shared" si="0"/>
        <v>210</v>
      </c>
      <c r="C8" s="10">
        <v>116</v>
      </c>
      <c r="D8" s="10">
        <v>82</v>
      </c>
      <c r="E8" s="10">
        <v>12</v>
      </c>
    </row>
    <row r="9" spans="1:5" ht="21" customHeight="1" x14ac:dyDescent="0.25">
      <c r="A9" s="13" t="s">
        <v>79</v>
      </c>
      <c r="B9" s="31">
        <f t="shared" si="0"/>
        <v>254</v>
      </c>
      <c r="C9" s="10">
        <v>137</v>
      </c>
      <c r="D9" s="10">
        <v>99</v>
      </c>
      <c r="E9" s="10">
        <v>18</v>
      </c>
    </row>
    <row r="10" spans="1:5" ht="21" customHeight="1" x14ac:dyDescent="0.25">
      <c r="A10" s="13" t="s">
        <v>80</v>
      </c>
      <c r="B10" s="31">
        <f t="shared" si="0"/>
        <v>376</v>
      </c>
      <c r="C10" s="10">
        <v>212</v>
      </c>
      <c r="D10" s="10">
        <v>137</v>
      </c>
      <c r="E10" s="10">
        <v>27</v>
      </c>
    </row>
    <row r="11" spans="1:5" ht="21" customHeight="1" x14ac:dyDescent="0.25">
      <c r="A11" s="13" t="s">
        <v>81</v>
      </c>
      <c r="B11" s="31">
        <f t="shared" si="0"/>
        <v>301</v>
      </c>
      <c r="C11" s="10">
        <v>169</v>
      </c>
      <c r="D11" s="10">
        <v>117</v>
      </c>
      <c r="E11" s="10">
        <v>15</v>
      </c>
    </row>
    <row r="12" spans="1:5" ht="21" customHeight="1" x14ac:dyDescent="0.25">
      <c r="A12" s="13" t="s">
        <v>82</v>
      </c>
      <c r="B12" s="31">
        <f t="shared" si="0"/>
        <v>1038</v>
      </c>
      <c r="C12" s="94">
        <v>431</v>
      </c>
      <c r="D12" s="94">
        <v>430</v>
      </c>
      <c r="E12" s="10">
        <v>177</v>
      </c>
    </row>
    <row r="13" spans="1:5" ht="21" customHeight="1" x14ac:dyDescent="0.25">
      <c r="A13" s="13" t="s">
        <v>83</v>
      </c>
      <c r="B13" s="31">
        <f t="shared" si="0"/>
        <v>2534</v>
      </c>
      <c r="C13" s="94">
        <v>667</v>
      </c>
      <c r="D13" s="94">
        <v>1708</v>
      </c>
      <c r="E13" s="10">
        <v>159</v>
      </c>
    </row>
    <row r="14" spans="1:5" ht="21" customHeight="1" x14ac:dyDescent="0.25">
      <c r="A14" s="13" t="s">
        <v>84</v>
      </c>
      <c r="B14" s="31">
        <f t="shared" si="0"/>
        <v>1884</v>
      </c>
      <c r="C14" s="94">
        <v>160</v>
      </c>
      <c r="D14" s="94">
        <v>1396</v>
      </c>
      <c r="E14" s="10">
        <v>328</v>
      </c>
    </row>
    <row r="15" spans="1:5" ht="21" customHeight="1" x14ac:dyDescent="0.25">
      <c r="A15" s="13" t="s">
        <v>85</v>
      </c>
      <c r="B15" s="31">
        <f t="shared" si="0"/>
        <v>20</v>
      </c>
      <c r="C15" s="10">
        <v>0</v>
      </c>
      <c r="D15" s="10">
        <v>20</v>
      </c>
      <c r="E15" s="10">
        <v>0</v>
      </c>
    </row>
    <row r="16" spans="1:5" ht="21" customHeight="1" x14ac:dyDescent="0.25">
      <c r="A16" s="13" t="s">
        <v>86</v>
      </c>
      <c r="B16" s="31">
        <f t="shared" si="0"/>
        <v>62</v>
      </c>
      <c r="C16" s="10">
        <v>0</v>
      </c>
      <c r="D16" s="10">
        <v>62</v>
      </c>
      <c r="E16" s="10">
        <v>0</v>
      </c>
    </row>
    <row r="17" spans="1:5" ht="21" customHeight="1" x14ac:dyDescent="0.25">
      <c r="A17" s="13" t="s">
        <v>87</v>
      </c>
      <c r="B17" s="31">
        <f t="shared" si="0"/>
        <v>4</v>
      </c>
      <c r="C17" s="10">
        <v>0</v>
      </c>
      <c r="D17" s="10">
        <v>4</v>
      </c>
      <c r="E17" s="10">
        <v>0</v>
      </c>
    </row>
    <row r="18" spans="1:5" ht="21" customHeight="1" x14ac:dyDescent="0.25">
      <c r="A18" s="13" t="s">
        <v>88</v>
      </c>
      <c r="B18" s="31">
        <f t="shared" si="0"/>
        <v>15</v>
      </c>
      <c r="C18" s="10">
        <v>0</v>
      </c>
      <c r="D18" s="10">
        <v>15</v>
      </c>
      <c r="E18" s="10">
        <v>0</v>
      </c>
    </row>
    <row r="19" spans="1:5" ht="21" customHeight="1" x14ac:dyDescent="0.25">
      <c r="A19" s="13" t="s">
        <v>111</v>
      </c>
      <c r="B19" s="31">
        <f>SUM(C19:E19)</f>
        <v>32</v>
      </c>
      <c r="C19" s="10">
        <v>0</v>
      </c>
      <c r="D19" s="10">
        <v>30</v>
      </c>
      <c r="E19" s="10">
        <v>2</v>
      </c>
    </row>
    <row r="20" spans="1:5" ht="21" customHeight="1" x14ac:dyDescent="0.25">
      <c r="A20" s="13" t="s">
        <v>157</v>
      </c>
      <c r="B20" s="31">
        <f>SUM(C20:E20)</f>
        <v>318</v>
      </c>
      <c r="C20" s="10">
        <v>31</v>
      </c>
      <c r="D20" s="10">
        <v>259</v>
      </c>
      <c r="E20" s="10">
        <v>28</v>
      </c>
    </row>
    <row r="21" spans="1:5" ht="20.100000000000001" customHeight="1" x14ac:dyDescent="0.2">
      <c r="A21" s="68" t="s">
        <v>104</v>
      </c>
      <c r="B21" s="61">
        <f>C21+D21+E21</f>
        <v>100</v>
      </c>
      <c r="C21" s="74">
        <f>C5/B5*100</f>
        <v>29.396539980929028</v>
      </c>
      <c r="D21" s="74">
        <f>D5/B5%</f>
        <v>59.964582481950693</v>
      </c>
      <c r="E21" s="74">
        <f>E5/B5%</f>
        <v>10.638877537120283</v>
      </c>
    </row>
    <row r="22" spans="1:5" ht="5.25" customHeight="1" x14ac:dyDescent="0.2"/>
    <row r="23" spans="1:5" ht="18" customHeight="1" x14ac:dyDescent="0.25">
      <c r="A23" s="83" t="s">
        <v>118</v>
      </c>
      <c r="B23" s="1"/>
      <c r="C23" s="1"/>
      <c r="D23" s="2"/>
    </row>
    <row r="24" spans="1:5" ht="18" customHeight="1" x14ac:dyDescent="0.25">
      <c r="A24" s="83" t="s">
        <v>167</v>
      </c>
      <c r="B24" s="1"/>
      <c r="C24" s="1"/>
      <c r="D24" s="2"/>
    </row>
    <row r="25" spans="1:5" ht="18" customHeight="1" x14ac:dyDescent="0.25">
      <c r="A25" s="84" t="s">
        <v>119</v>
      </c>
      <c r="B25" s="2"/>
      <c r="C25" s="2"/>
    </row>
    <row r="26" spans="1:5" ht="18" customHeight="1" x14ac:dyDescent="0.2">
      <c r="A26" s="85" t="s">
        <v>113</v>
      </c>
    </row>
    <row r="27" spans="1:5" ht="18" customHeight="1" x14ac:dyDescent="0.2">
      <c r="A27" s="89" t="s">
        <v>114</v>
      </c>
    </row>
    <row r="28" spans="1:5" ht="14.25" x14ac:dyDescent="0.2">
      <c r="C28" s="102"/>
    </row>
  </sheetData>
  <mergeCells count="3">
    <mergeCell ref="A3:A4"/>
    <mergeCell ref="A1:D1"/>
    <mergeCell ref="B3:D3"/>
  </mergeCells>
  <pageMargins left="0.15" right="0.15" top="0.35433070866141703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6</vt:lpstr>
    </vt:vector>
  </TitlesOfParts>
  <Company>STATS - Government of Samoa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Tanielu Isara</dc:creator>
  <cp:lastModifiedBy>Faigalotu Taamilosaga</cp:lastModifiedBy>
  <cp:lastPrinted>2023-03-29T20:41:39Z</cp:lastPrinted>
  <dcterms:created xsi:type="dcterms:W3CDTF">2008-02-22T04:52:58Z</dcterms:created>
  <dcterms:modified xsi:type="dcterms:W3CDTF">2023-03-29T20:41:49Z</dcterms:modified>
</cp:coreProperties>
</file>