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palii\Masta 1\Migration\2022\Dec\"/>
    </mc:Choice>
  </mc:AlternateContent>
  <xr:revisionPtr revIDLastSave="0" documentId="13_ncr:1_{5ED8DE2A-ED8C-4CB5-8343-ED7010BB6D53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91029"/>
</workbook>
</file>

<file path=xl/calcChain.xml><?xml version="1.0" encoding="utf-8"?>
<calcChain xmlns="http://schemas.openxmlformats.org/spreadsheetml/2006/main">
  <c r="I46" i="16" l="1"/>
  <c r="H46" i="16"/>
  <c r="F46" i="16"/>
  <c r="E46" i="16"/>
  <c r="C46" i="16"/>
  <c r="B46" i="16"/>
  <c r="J124" i="16"/>
  <c r="G124" i="16"/>
  <c r="K124" i="16" s="1"/>
  <c r="D124" i="16"/>
  <c r="J123" i="16" l="1"/>
  <c r="G123" i="16"/>
  <c r="K123" i="16" s="1"/>
  <c r="D123" i="16"/>
  <c r="J122" i="16" l="1"/>
  <c r="G122" i="16"/>
  <c r="K122" i="16" s="1"/>
  <c r="D122" i="16"/>
  <c r="J121" i="16" l="1"/>
  <c r="G121" i="16"/>
  <c r="K121" i="16" s="1"/>
  <c r="D121" i="16"/>
  <c r="I45" i="16" l="1"/>
  <c r="H45" i="16"/>
  <c r="F45" i="16"/>
  <c r="E45" i="16"/>
  <c r="C45" i="16"/>
  <c r="B45" i="16"/>
  <c r="I44" i="16"/>
  <c r="I17" i="16"/>
  <c r="H17" i="16"/>
  <c r="H44" i="16"/>
  <c r="F44" i="16"/>
  <c r="E44" i="16"/>
  <c r="C44" i="16"/>
  <c r="B44" i="16"/>
  <c r="J114" i="16"/>
  <c r="J115" i="16"/>
  <c r="J116" i="16"/>
  <c r="J117" i="16"/>
  <c r="J118" i="16"/>
  <c r="J119" i="16"/>
  <c r="J120" i="16"/>
  <c r="J113" i="16"/>
  <c r="G114" i="16"/>
  <c r="G115" i="16"/>
  <c r="G116" i="16"/>
  <c r="K116" i="16" s="1"/>
  <c r="G117" i="16"/>
  <c r="K117" i="16" s="1"/>
  <c r="G118" i="16"/>
  <c r="K118" i="16" s="1"/>
  <c r="G119" i="16"/>
  <c r="G120" i="16"/>
  <c r="K120" i="16" s="1"/>
  <c r="G113" i="16"/>
  <c r="D114" i="16"/>
  <c r="D115" i="16"/>
  <c r="D116" i="16"/>
  <c r="D117" i="16"/>
  <c r="D118" i="16"/>
  <c r="D119" i="16"/>
  <c r="D120" i="16"/>
  <c r="D113" i="16"/>
  <c r="J101" i="16"/>
  <c r="J102" i="16"/>
  <c r="J103" i="16"/>
  <c r="J104" i="16"/>
  <c r="J105" i="16"/>
  <c r="J106" i="16"/>
  <c r="J107" i="16"/>
  <c r="J108" i="16"/>
  <c r="J109" i="16"/>
  <c r="J110" i="16"/>
  <c r="J111" i="16"/>
  <c r="J100" i="16"/>
  <c r="G101" i="16"/>
  <c r="G102" i="16"/>
  <c r="G103" i="16"/>
  <c r="G104" i="16"/>
  <c r="G105" i="16"/>
  <c r="G106" i="16"/>
  <c r="G107" i="16"/>
  <c r="G108" i="16"/>
  <c r="G109" i="16"/>
  <c r="G110" i="16"/>
  <c r="G111" i="16"/>
  <c r="G100" i="16"/>
  <c r="D101" i="16"/>
  <c r="D102" i="16"/>
  <c r="D103" i="16"/>
  <c r="D104" i="16"/>
  <c r="D105" i="16"/>
  <c r="D106" i="16"/>
  <c r="D107" i="16"/>
  <c r="D108" i="16"/>
  <c r="D109" i="16"/>
  <c r="D110" i="16"/>
  <c r="D111" i="16"/>
  <c r="D100" i="16"/>
  <c r="J92" i="16"/>
  <c r="J93" i="16"/>
  <c r="J94" i="16"/>
  <c r="J95" i="16"/>
  <c r="J96" i="16"/>
  <c r="J97" i="16"/>
  <c r="J98" i="16"/>
  <c r="J91" i="16"/>
  <c r="G98" i="16"/>
  <c r="D98" i="16"/>
  <c r="G97" i="16"/>
  <c r="D97" i="16"/>
  <c r="G96" i="16"/>
  <c r="D96" i="16"/>
  <c r="G95" i="16"/>
  <c r="D95" i="16"/>
  <c r="G94" i="16"/>
  <c r="D94" i="16"/>
  <c r="G93" i="16"/>
  <c r="D93" i="16"/>
  <c r="G92" i="16"/>
  <c r="D92" i="16"/>
  <c r="G91" i="16"/>
  <c r="D91" i="16"/>
  <c r="J89" i="16"/>
  <c r="J90" i="16"/>
  <c r="G90" i="16"/>
  <c r="D90" i="16"/>
  <c r="G45" i="16" l="1"/>
  <c r="D46" i="16"/>
  <c r="J46" i="16"/>
  <c r="K113" i="16"/>
  <c r="G46" i="16"/>
  <c r="D45" i="16"/>
  <c r="K115" i="16"/>
  <c r="J45" i="16"/>
  <c r="K90" i="16"/>
  <c r="K114" i="16"/>
  <c r="K91" i="16"/>
  <c r="K98" i="16"/>
  <c r="K96" i="16"/>
  <c r="K94" i="16"/>
  <c r="K92" i="16"/>
  <c r="K110" i="16"/>
  <c r="K108" i="16"/>
  <c r="K106" i="16"/>
  <c r="K104" i="16"/>
  <c r="K102" i="16"/>
  <c r="K97" i="16"/>
  <c r="K95" i="16"/>
  <c r="K93" i="16"/>
  <c r="K100" i="16"/>
  <c r="K111" i="16"/>
  <c r="K109" i="16"/>
  <c r="K107" i="16"/>
  <c r="K105" i="16"/>
  <c r="K103" i="16"/>
  <c r="K101" i="16"/>
  <c r="K119" i="16"/>
  <c r="J88" i="16"/>
  <c r="G89" i="16"/>
  <c r="K89" i="16" s="1"/>
  <c r="D89" i="16"/>
  <c r="K45" i="16" l="1"/>
  <c r="K46" i="16"/>
  <c r="G88" i="16"/>
  <c r="K88" i="16" s="1"/>
  <c r="D88" i="16"/>
  <c r="J87" i="16"/>
  <c r="J44" i="16" s="1"/>
  <c r="B20" i="15" l="1"/>
  <c r="E5" i="15"/>
  <c r="D5" i="15"/>
  <c r="C5" i="15"/>
  <c r="B19" i="15"/>
  <c r="G87" i="16"/>
  <c r="G85" i="16"/>
  <c r="D87" i="16"/>
  <c r="D44" i="16" s="1"/>
  <c r="D85" i="16"/>
  <c r="F17" i="16"/>
  <c r="E17" i="16"/>
  <c r="C17" i="16"/>
  <c r="B17" i="16"/>
  <c r="I16" i="16"/>
  <c r="H16" i="16"/>
  <c r="F16" i="16"/>
  <c r="E16" i="16"/>
  <c r="C16" i="16"/>
  <c r="B16" i="16"/>
  <c r="B15" i="16"/>
  <c r="C15" i="16"/>
  <c r="J85" i="16"/>
  <c r="K87" i="16" l="1"/>
  <c r="G44" i="16"/>
  <c r="K44" i="16" s="1"/>
  <c r="K85" i="16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J84" i="16"/>
  <c r="J83" i="16"/>
  <c r="J82" i="16"/>
  <c r="G83" i="16"/>
  <c r="D83" i="16"/>
  <c r="J22" i="10"/>
  <c r="J19" i="10"/>
  <c r="J13" i="10"/>
  <c r="J6" i="10"/>
  <c r="C24" i="6"/>
  <c r="C20" i="6"/>
  <c r="C13" i="6"/>
  <c r="C5" i="6"/>
  <c r="J81" i="16"/>
  <c r="G84" i="16"/>
  <c r="K84" i="16" s="1"/>
  <c r="D84" i="16"/>
  <c r="J80" i="16"/>
  <c r="G82" i="16"/>
  <c r="D82" i="16"/>
  <c r="J79" i="16"/>
  <c r="G81" i="16"/>
  <c r="D81" i="16"/>
  <c r="J78" i="16"/>
  <c r="G80" i="16"/>
  <c r="D80" i="16"/>
  <c r="J77" i="16"/>
  <c r="G79" i="16"/>
  <c r="D79" i="16"/>
  <c r="J76" i="16"/>
  <c r="G78" i="16"/>
  <c r="D78" i="16"/>
  <c r="J75" i="16"/>
  <c r="G77" i="16"/>
  <c r="D77" i="16"/>
  <c r="J74" i="16"/>
  <c r="G76" i="16"/>
  <c r="D76" i="16"/>
  <c r="D5" i="16"/>
  <c r="G5" i="16"/>
  <c r="J5" i="16"/>
  <c r="D6" i="16"/>
  <c r="G6" i="16"/>
  <c r="J6" i="16"/>
  <c r="D7" i="16"/>
  <c r="G7" i="16"/>
  <c r="J7" i="16"/>
  <c r="D8" i="16"/>
  <c r="G8" i="16"/>
  <c r="J8" i="16"/>
  <c r="D9" i="16"/>
  <c r="G9" i="16"/>
  <c r="J9" i="16"/>
  <c r="K10" i="16"/>
  <c r="D11" i="16"/>
  <c r="G11" i="16"/>
  <c r="J11" i="16"/>
  <c r="D12" i="16"/>
  <c r="G12" i="16"/>
  <c r="J12" i="16"/>
  <c r="D13" i="16"/>
  <c r="G13" i="16"/>
  <c r="J13" i="16"/>
  <c r="B14" i="16"/>
  <c r="C14" i="16"/>
  <c r="E14" i="16"/>
  <c r="F14" i="16"/>
  <c r="H14" i="16"/>
  <c r="I14" i="16"/>
  <c r="E15" i="16"/>
  <c r="F15" i="16"/>
  <c r="H15" i="16"/>
  <c r="I15" i="16"/>
  <c r="D19" i="16"/>
  <c r="G19" i="16"/>
  <c r="J19" i="16"/>
  <c r="D20" i="16"/>
  <c r="G20" i="16"/>
  <c r="J20" i="16"/>
  <c r="D21" i="16"/>
  <c r="G21" i="16"/>
  <c r="K21" i="16" s="1"/>
  <c r="J21" i="16"/>
  <c r="D22" i="16"/>
  <c r="G22" i="16"/>
  <c r="J22" i="16"/>
  <c r="D23" i="16"/>
  <c r="G23" i="16"/>
  <c r="J23" i="16"/>
  <c r="D24" i="16"/>
  <c r="G24" i="16"/>
  <c r="J24" i="16"/>
  <c r="D25" i="16"/>
  <c r="G25" i="16"/>
  <c r="J25" i="16"/>
  <c r="D26" i="16"/>
  <c r="G26" i="16"/>
  <c r="J26" i="16"/>
  <c r="D27" i="16"/>
  <c r="G27" i="16"/>
  <c r="J27" i="16"/>
  <c r="D28" i="16"/>
  <c r="G28" i="16"/>
  <c r="J28" i="16"/>
  <c r="D29" i="16"/>
  <c r="G29" i="16"/>
  <c r="J29" i="16"/>
  <c r="D30" i="16"/>
  <c r="G30" i="16"/>
  <c r="J30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D48" i="16"/>
  <c r="G48" i="16"/>
  <c r="J48" i="16"/>
  <c r="D49" i="16"/>
  <c r="G49" i="16"/>
  <c r="J49" i="16"/>
  <c r="D50" i="16"/>
  <c r="G50" i="16"/>
  <c r="J50" i="16"/>
  <c r="D51" i="16"/>
  <c r="G51" i="16"/>
  <c r="J51" i="16"/>
  <c r="D52" i="16"/>
  <c r="G52" i="16"/>
  <c r="J52" i="16"/>
  <c r="D53" i="16"/>
  <c r="G53" i="16"/>
  <c r="J53" i="16"/>
  <c r="D54" i="16"/>
  <c r="G54" i="16"/>
  <c r="J54" i="16"/>
  <c r="D55" i="16"/>
  <c r="G55" i="16"/>
  <c r="J55" i="16"/>
  <c r="D56" i="16"/>
  <c r="G56" i="16"/>
  <c r="J56" i="16"/>
  <c r="D57" i="16"/>
  <c r="G57" i="16"/>
  <c r="J57" i="16"/>
  <c r="D58" i="16"/>
  <c r="G58" i="16"/>
  <c r="J58" i="16"/>
  <c r="D59" i="16"/>
  <c r="G59" i="16"/>
  <c r="J59" i="16"/>
  <c r="D61" i="16"/>
  <c r="G61" i="16"/>
  <c r="J61" i="16"/>
  <c r="D62" i="16"/>
  <c r="G62" i="16"/>
  <c r="J62" i="16"/>
  <c r="D63" i="16"/>
  <c r="G63" i="16"/>
  <c r="J63" i="16"/>
  <c r="D64" i="16"/>
  <c r="G64" i="16"/>
  <c r="J64" i="16"/>
  <c r="D65" i="16"/>
  <c r="G65" i="16"/>
  <c r="J65" i="16"/>
  <c r="D66" i="16"/>
  <c r="G66" i="16"/>
  <c r="J66" i="16"/>
  <c r="D67" i="16"/>
  <c r="G67" i="16"/>
  <c r="J67" i="16"/>
  <c r="D68" i="16"/>
  <c r="G68" i="16"/>
  <c r="J68" i="16"/>
  <c r="D69" i="16"/>
  <c r="G69" i="16"/>
  <c r="J69" i="16"/>
  <c r="D70" i="16"/>
  <c r="G70" i="16"/>
  <c r="J70" i="16"/>
  <c r="D71" i="16"/>
  <c r="G71" i="16"/>
  <c r="J71" i="16"/>
  <c r="D72" i="16"/>
  <c r="G72" i="16"/>
  <c r="J72" i="16"/>
  <c r="D74" i="16"/>
  <c r="G74" i="16"/>
  <c r="D75" i="16"/>
  <c r="G75" i="16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B8" i="4"/>
  <c r="B9" i="4"/>
  <c r="B10" i="4"/>
  <c r="B11" i="4"/>
  <c r="B12" i="4"/>
  <c r="B13" i="4"/>
  <c r="D15" i="4"/>
  <c r="F15" i="4"/>
  <c r="B16" i="4"/>
  <c r="B17" i="4"/>
  <c r="B18" i="4"/>
  <c r="E6" i="10"/>
  <c r="F6" i="10"/>
  <c r="G6" i="10"/>
  <c r="C7" i="10"/>
  <c r="E13" i="10"/>
  <c r="F13" i="10"/>
  <c r="G13" i="10"/>
  <c r="H13" i="10"/>
  <c r="E19" i="10"/>
  <c r="F19" i="10"/>
  <c r="G19" i="10"/>
  <c r="H19" i="10"/>
  <c r="I19" i="10"/>
  <c r="E22" i="10"/>
  <c r="F22" i="10"/>
  <c r="G22" i="10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E21" i="6"/>
  <c r="E22" i="6"/>
  <c r="D24" i="6"/>
  <c r="E25" i="6"/>
  <c r="E26" i="6"/>
  <c r="E27" i="6"/>
  <c r="E28" i="6"/>
  <c r="E30" i="6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K22" i="16" l="1"/>
  <c r="K63" i="16"/>
  <c r="K51" i="16"/>
  <c r="K57" i="16"/>
  <c r="K64" i="16"/>
  <c r="K52" i="16"/>
  <c r="K83" i="16"/>
  <c r="K66" i="16"/>
  <c r="D6" i="4"/>
  <c r="C23" i="8"/>
  <c r="K20" i="16"/>
  <c r="K62" i="16"/>
  <c r="K59" i="16"/>
  <c r="K6" i="16"/>
  <c r="K23" i="16"/>
  <c r="K75" i="16"/>
  <c r="K68" i="16"/>
  <c r="D17" i="16"/>
  <c r="J17" i="16"/>
  <c r="K55" i="16"/>
  <c r="E13" i="6"/>
  <c r="E5" i="6"/>
  <c r="E24" i="6"/>
  <c r="K50" i="16"/>
  <c r="K29" i="16"/>
  <c r="K25" i="16"/>
  <c r="K24" i="16"/>
  <c r="K72" i="16"/>
  <c r="K67" i="16"/>
  <c r="K65" i="16"/>
  <c r="K61" i="16"/>
  <c r="K58" i="16"/>
  <c r="K56" i="16"/>
  <c r="K8" i="16"/>
  <c r="F6" i="4"/>
  <c r="E20" i="6"/>
  <c r="F28" i="10"/>
  <c r="G28" i="10"/>
  <c r="D32" i="6"/>
  <c r="C32" i="6"/>
  <c r="G14" i="16"/>
  <c r="D15" i="16"/>
  <c r="K77" i="16"/>
  <c r="K81" i="16"/>
  <c r="G16" i="16"/>
  <c r="K74" i="16"/>
  <c r="G17" i="16"/>
  <c r="K69" i="16"/>
  <c r="D16" i="16"/>
  <c r="K12" i="16"/>
  <c r="K79" i="16"/>
  <c r="J28" i="10"/>
  <c r="J16" i="16"/>
  <c r="K53" i="16"/>
  <c r="K48" i="16"/>
  <c r="K27" i="16"/>
  <c r="B5" i="15"/>
  <c r="B15" i="4"/>
  <c r="B7" i="4"/>
  <c r="I28" i="10"/>
  <c r="C13" i="10"/>
  <c r="C22" i="10"/>
  <c r="C6" i="10"/>
  <c r="H28" i="10"/>
  <c r="C19" i="10"/>
  <c r="E28" i="10"/>
  <c r="J15" i="16"/>
  <c r="G15" i="16"/>
  <c r="K49" i="16"/>
  <c r="K71" i="16"/>
  <c r="K70" i="16"/>
  <c r="K54" i="16"/>
  <c r="K30" i="16"/>
  <c r="K28" i="16"/>
  <c r="K26" i="16"/>
  <c r="K19" i="16"/>
  <c r="J14" i="16"/>
  <c r="K76" i="16"/>
  <c r="K78" i="16"/>
  <c r="K80" i="16"/>
  <c r="K82" i="16"/>
  <c r="D14" i="16"/>
  <c r="K17" i="16" l="1"/>
  <c r="E32" i="6"/>
  <c r="F24" i="6" s="1"/>
  <c r="K13" i="16"/>
  <c r="K15" i="16"/>
  <c r="K14" i="16"/>
  <c r="B6" i="4"/>
  <c r="E6" i="4" s="1"/>
  <c r="K16" i="16"/>
  <c r="E21" i="15"/>
  <c r="D21" i="15"/>
  <c r="C21" i="15"/>
  <c r="C28" i="10"/>
  <c r="D26" i="10" s="1"/>
  <c r="F13" i="6" l="1"/>
  <c r="F22" i="6"/>
  <c r="F17" i="6"/>
  <c r="E33" i="6"/>
  <c r="F9" i="6"/>
  <c r="F28" i="6"/>
  <c r="F30" i="6"/>
  <c r="F25" i="6"/>
  <c r="F10" i="6"/>
  <c r="F7" i="6"/>
  <c r="F6" i="6"/>
  <c r="F8" i="6"/>
  <c r="F15" i="6"/>
  <c r="D33" i="6"/>
  <c r="F16" i="6"/>
  <c r="F11" i="6"/>
  <c r="F32" i="6"/>
  <c r="C33" i="6"/>
  <c r="F18" i="6"/>
  <c r="F14" i="6"/>
  <c r="F21" i="6"/>
  <c r="F5" i="6"/>
  <c r="F20" i="6"/>
  <c r="F26" i="6"/>
  <c r="F27" i="6"/>
  <c r="E9" i="4"/>
  <c r="G13" i="4"/>
  <c r="G17" i="4"/>
  <c r="G10" i="4"/>
  <c r="E12" i="4"/>
  <c r="E10" i="4"/>
  <c r="C10" i="4" s="1"/>
  <c r="E8" i="4"/>
  <c r="G11" i="4"/>
  <c r="E17" i="4"/>
  <c r="E16" i="4"/>
  <c r="E11" i="4"/>
  <c r="G18" i="4"/>
  <c r="G16" i="4"/>
  <c r="E13" i="4"/>
  <c r="G12" i="4"/>
  <c r="E18" i="4"/>
  <c r="C18" i="4" s="1"/>
  <c r="G9" i="4"/>
  <c r="C9" i="4" s="1"/>
  <c r="G6" i="4"/>
  <c r="G8" i="4"/>
  <c r="D14" i="10"/>
  <c r="D15" i="10"/>
  <c r="I29" i="10"/>
  <c r="D20" i="10"/>
  <c r="D12" i="10"/>
  <c r="D16" i="10"/>
  <c r="D11" i="10"/>
  <c r="F29" i="10"/>
  <c r="D18" i="10"/>
  <c r="E29" i="10"/>
  <c r="D8" i="10"/>
  <c r="D21" i="10"/>
  <c r="B21" i="15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17" i="4" l="1"/>
  <c r="C8" i="4"/>
  <c r="C13" i="4"/>
  <c r="C11" i="4"/>
  <c r="G15" i="4"/>
  <c r="G7" i="4"/>
  <c r="C16" i="4"/>
  <c r="C15" i="4" s="1"/>
  <c r="E7" i="4"/>
  <c r="E15" i="4"/>
  <c r="C12" i="4"/>
  <c r="C29" i="10"/>
  <c r="D28" i="10"/>
  <c r="C7" i="4" l="1"/>
</calcChain>
</file>

<file path=xl/sharedStrings.xml><?xml version="1.0" encoding="utf-8"?>
<sst xmlns="http://schemas.openxmlformats.org/spreadsheetml/2006/main" count="343" uniqueCount="211">
  <si>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</si>
  <si>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</si>
  <si>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</si>
  <si>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</si>
  <si>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</si>
  <si>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</si>
  <si>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</si>
  <si>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</si>
  <si>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</si>
  <si>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</si>
  <si>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</si>
  <si>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</si>
  <si>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</si>
  <si>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</si>
  <si>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</si>
  <si>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</si>
  <si>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</si>
  <si>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</si>
  <si>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</si>
  <si>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</si>
  <si>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</si>
  <si>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</si>
  <si>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</si>
  <si>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</si>
  <si>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</si>
  <si>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</si>
  <si>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</si>
  <si>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</si>
  <si>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</si>
  <si>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</si>
  <si>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</si>
  <si>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</si>
  <si>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</si>
  <si>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</si>
  <si>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</si>
  <si>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</si>
  <si>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</si>
  <si>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</si>
  <si>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</si>
  <si>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</si>
  <si>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</si>
  <si>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</si>
  <si>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</si>
  <si>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</si>
  <si>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</si>
  <si>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</si>
  <si>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</si>
  <si>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</si>
  <si>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</si>
  <si>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</si>
  <si>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</si>
  <si>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</si>
  <si>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</si>
  <si>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</si>
  <si>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</si>
  <si>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</si>
  <si>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</si>
  <si>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</si>
  <si>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</si>
  <si>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</si>
  <si>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</si>
  <si>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</si>
  <si>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</si>
  <si>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</si>
  <si>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</si>
  <si>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</si>
  <si>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</si>
  <si>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</si>
  <si>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</si>
  <si>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</si>
  <si>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</si>
  <si>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</si>
  <si>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</si>
  <si>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</si>
  <si>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</si>
  <si>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</si>
  <si>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</si>
  <si>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</si>
  <si>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</si>
  <si>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</si>
  <si>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</si>
  <si>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</si>
  <si>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</si>
  <si>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</si>
  <si>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</si>
  <si>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</si>
  <si>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</si>
  <si>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</si>
  <si>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</si>
  <si>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</si>
  <si>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</si>
  <si>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</si>
  <si>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</si>
  <si>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</si>
  <si>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</si>
  <si>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</si>
  <si>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</si>
  <si>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</si>
  <si>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</si>
  <si>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</si>
  <si>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</si>
  <si>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</si>
  <si>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</si>
  <si>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</si>
  <si>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</si>
  <si>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</si>
  <si>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</si>
  <si>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</si>
  <si>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</si>
  <si>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</si>
  <si>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</si>
  <si>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</si>
  <si>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</si>
  <si>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</si>
  <si>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t xml:space="preserve">        3:    Virgin Samoa is now called Virgin Australia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</si>
  <si>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</si>
  <si>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</si>
  <si>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4:    Polynesian Airlines is now called Samoa Airways</t>
  </si>
  <si>
    <t xml:space="preserve">        5:    Air Pacific is now called Fiji Airways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</si>
  <si>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</si>
  <si>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</si>
  <si>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</si>
  <si>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</si>
  <si>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</si>
  <si>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</si>
  <si>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</si>
  <si>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</si>
  <si>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</si>
  <si>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</si>
  <si>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</si>
  <si>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</si>
  <si>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</si>
  <si>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</si>
  <si>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</si>
  <si>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</si>
  <si>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</si>
  <si>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</si>
  <si>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</si>
  <si>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</si>
  <si>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</si>
  <si>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</si>
  <si>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</si>
  <si>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</si>
  <si>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</si>
  <si>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</si>
  <si>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</si>
  <si>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</si>
  <si>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</si>
  <si>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</si>
  <si>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</si>
  <si>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</si>
  <si>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</si>
  <si>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</si>
  <si>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</si>
  <si>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</si>
  <si>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</si>
  <si>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</si>
  <si>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</si>
  <si>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</si>
  <si>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</si>
  <si>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</si>
  <si>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Ocotber</t>
  </si>
  <si>
    <t>Not Stated</t>
  </si>
  <si>
    <t>2020</t>
  </si>
  <si>
    <t>473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</si>
  <si>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</si>
  <si>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of Customs and Revenue </t>
    </r>
  </si>
  <si>
    <r>
      <t xml:space="preserve">              </t>
    </r>
    <r>
      <rPr>
        <sz val="9"/>
        <rFont val="Bookman Old Style"/>
        <family val="1"/>
      </rPr>
      <t xml:space="preserve">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</si>
  <si>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</si>
  <si>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</t>
    </r>
  </si>
  <si>
    <t xml:space="preserve">              and Revenue; and Samoa Bureau of Statistics.</t>
  </si>
  <si>
    <t xml:space="preserve">             Ministry of Customs and Revenue and Samoa Bureau of Statistics.</t>
  </si>
  <si>
    <t>323</t>
  </si>
  <si>
    <t>470</t>
  </si>
  <si>
    <t>279</t>
  </si>
  <si>
    <t>7668</t>
  </si>
  <si>
    <t>341</t>
  </si>
  <si>
    <t>410</t>
  </si>
  <si>
    <t>278</t>
  </si>
  <si>
    <t>302</t>
  </si>
  <si>
    <t>227</t>
  </si>
  <si>
    <t>289</t>
  </si>
  <si>
    <t>389</t>
  </si>
  <si>
    <t>336</t>
  </si>
  <si>
    <t>352</t>
  </si>
  <si>
    <t>151</t>
  </si>
  <si>
    <t>348</t>
  </si>
  <si>
    <t>206</t>
  </si>
  <si>
    <t>364</t>
  </si>
  <si>
    <t>89</t>
  </si>
  <si>
    <t>262</t>
  </si>
  <si>
    <t>253</t>
  </si>
  <si>
    <t>301</t>
  </si>
  <si>
    <t>2021</t>
  </si>
  <si>
    <t>859</t>
  </si>
  <si>
    <t>296</t>
  </si>
  <si>
    <t>502</t>
  </si>
  <si>
    <t>144</t>
  </si>
  <si>
    <t>234</t>
  </si>
  <si>
    <t>213</t>
  </si>
  <si>
    <t>670</t>
  </si>
  <si>
    <t>2022</t>
  </si>
  <si>
    <r>
      <t>Table 1:    Monthly Arrival and Departure by Mode of Travel and Net Migration, 2011 - 2022</t>
    </r>
    <r>
      <rPr>
        <u/>
        <vertAlign val="superscript"/>
        <sz val="10"/>
        <rFont val="Bookman Old Style"/>
        <family val="1"/>
      </rPr>
      <t>1</t>
    </r>
  </si>
  <si>
    <r>
      <t xml:space="preserve">Quantas </t>
    </r>
    <r>
      <rPr>
        <vertAlign val="superscript"/>
        <sz val="8"/>
        <rFont val="Bookman Old Style"/>
        <family val="1"/>
      </rPr>
      <t>3</t>
    </r>
  </si>
  <si>
    <r>
      <t xml:space="preserve">Table 2: Total Arrivals by Age,Purpose of Entry and Sex, December 2022 </t>
    </r>
    <r>
      <rPr>
        <u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</si>
  <si>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December 2022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</si>
  <si>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December 2022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</si>
  <si>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December 2022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</si>
  <si>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December 2022 </t>
    </r>
    <r>
      <rPr>
        <u/>
        <vertAlign val="superscript"/>
        <sz val="10"/>
        <rFont val="Bookman Old Style"/>
        <family val="1"/>
      </rPr>
      <t>1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</si>
  <si>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of Customs and Revenue and</t>
    </r>
  </si>
  <si>
    <r>
      <t xml:space="preserve">                </t>
    </r>
    <r>
      <rPr>
        <sz val="9"/>
        <rFont val="Bookman Old Style"/>
        <family val="1"/>
      </rPr>
      <t xml:space="preserve"> Samoa Bureau of Statistics.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</si>
</sst>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;[Red]#,##0"/>
    <numFmt numFmtId="166" formatCode="0.0"/>
    <numFmt numFmtId="167" formatCode="0.0;[Red]0.0"/>
    <numFmt numFmtId="168" formatCode="#,##0.0"/>
    <numFmt numFmtId="169" formatCode="#,##0.0;[Red]#,##0.0"/>
    <numFmt numFmtId="170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6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6" fillId="0" borderId="0" xfId="0" applyFont="1"/>
    <xf numFmtId="3" fontId="16" fillId="0" borderId="0" xfId="0" quotePrefix="1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3" fontId="0" fillId="0" borderId="0" xfId="0" applyNumberFormat="1"/>
    <xf numFmtId="3" fontId="16" fillId="0" borderId="2" xfId="0" applyNumberFormat="1" applyFont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1" fillId="0" borderId="0" xfId="0" applyFont="1"/>
    <xf numFmtId="0" fontId="17" fillId="0" borderId="0" xfId="0" applyFont="1"/>
    <xf numFmtId="168" fontId="0" fillId="0" borderId="0" xfId="0" applyNumberFormat="1"/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29" fillId="0" borderId="0" xfId="4"/>
    <xf numFmtId="3" fontId="18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6" fontId="18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9" fontId="1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6" fontId="18" fillId="0" borderId="2" xfId="0" applyNumberFormat="1" applyFont="1" applyBorder="1" applyAlignment="1">
      <alignment horizontal="right" vertical="center"/>
    </xf>
    <xf numFmtId="9" fontId="18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 vertical="center"/>
    </xf>
    <xf numFmtId="166" fontId="18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right" vertical="center"/>
    </xf>
    <xf numFmtId="166" fontId="18" fillId="0" borderId="2" xfId="0" applyNumberFormat="1" applyFont="1" applyBorder="1" applyAlignment="1">
      <alignment vertical="center"/>
    </xf>
    <xf numFmtId="0" fontId="12" fillId="0" borderId="4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/>
    </xf>
    <xf numFmtId="166" fontId="18" fillId="0" borderId="2" xfId="0" applyNumberFormat="1" applyFont="1" applyBorder="1" applyAlignment="1">
      <alignment horizontal="right"/>
    </xf>
    <xf numFmtId="166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8" fillId="0" borderId="4" xfId="0" applyNumberFormat="1" applyFont="1" applyBorder="1" applyAlignment="1">
      <alignment horizontal="right"/>
    </xf>
    <xf numFmtId="0" fontId="4" fillId="0" borderId="0" xfId="12" applyFont="1" applyAlignment="1">
      <alignment vertical="center"/>
    </xf>
    <xf numFmtId="0" fontId="16" fillId="0" borderId="3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6" fontId="0" fillId="0" borderId="0" xfId="0" applyNumberFormat="1"/>
    <xf numFmtId="3" fontId="16" fillId="0" borderId="0" xfId="0" applyNumberFormat="1" applyFont="1"/>
    <xf numFmtId="1" fontId="18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18" fillId="0" borderId="0" xfId="0" applyNumberFormat="1" applyFont="1"/>
    <xf numFmtId="0" fontId="26" fillId="0" borderId="0" xfId="0" applyFont="1"/>
    <xf numFmtId="168" fontId="4" fillId="0" borderId="0" xfId="0" applyNumberFormat="1" applyFont="1"/>
    <xf numFmtId="3" fontId="4" fillId="0" borderId="0" xfId="0" applyNumberFormat="1" applyFont="1"/>
    <xf numFmtId="170" fontId="4" fillId="0" borderId="0" xfId="0" applyNumberFormat="1" applyFont="1"/>
    <xf numFmtId="49" fontId="16" fillId="0" borderId="0" xfId="0" applyNumberFormat="1" applyFont="1" applyAlignment="1">
      <alignment horizontal="right"/>
    </xf>
    <xf numFmtId="3" fontId="18" fillId="3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170" fontId="16" fillId="0" borderId="6" xfId="2" applyNumberFormat="1" applyFont="1" applyFill="1" applyBorder="1" applyAlignment="1">
      <alignment horizontal="right"/>
    </xf>
    <xf numFmtId="170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Border="1" applyAlignment="1">
      <alignment horizontal="left"/>
    </xf>
    <xf numFmtId="170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49" fontId="16" fillId="0" borderId="8" xfId="0" applyNumberFormat="1" applyFont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left"/>
    </xf>
    <xf numFmtId="3" fontId="16" fillId="3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left"/>
    </xf>
    <xf numFmtId="49" fontId="16" fillId="0" borderId="9" xfId="0" applyNumberFormat="1" applyFont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70" fontId="16" fillId="0" borderId="10" xfId="2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3" fontId="16" fillId="0" borderId="3" xfId="3" applyNumberFormat="1" applyFont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/>
    <xf numFmtId="3" fontId="5" fillId="0" borderId="9" xfId="0" applyNumberFormat="1" applyFont="1" applyBorder="1"/>
    <xf numFmtId="3" fontId="5" fillId="0" borderId="3" xfId="0" applyNumberFormat="1" applyFont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8" fillId="0" borderId="0" xfId="0" applyFont="1"/>
    <xf numFmtId="0" fontId="28" fillId="0" borderId="3" xfId="0" applyFont="1" applyBorder="1"/>
    <xf numFmtId="170" fontId="16" fillId="0" borderId="3" xfId="2" applyNumberFormat="1" applyFont="1" applyFill="1" applyBorder="1" applyAlignment="1">
      <alignment horizontal="right"/>
    </xf>
    <xf numFmtId="170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0" fillId="0" borderId="1" xfId="0" applyBorder="1"/>
    <xf numFmtId="170" fontId="16" fillId="0" borderId="2" xfId="2" applyNumberFormat="1" applyFont="1" applyFill="1" applyBorder="1" applyAlignment="1">
      <alignment horizontal="right"/>
    </xf>
    <xf numFmtId="170" fontId="16" fillId="0" borderId="11" xfId="2" applyNumberFormat="1" applyFont="1" applyFill="1" applyBorder="1" applyAlignment="1">
      <alignment horizontal="right"/>
    </xf>
    <xf numFmtId="49" fontId="18" fillId="0" borderId="0" xfId="0" applyNumberFormat="1" applyFont="1" applyAlignment="1">
      <alignment horizontal="right"/>
    </xf>
    <xf numFmtId="49" fontId="16" fillId="0" borderId="3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right"/>
    </xf>
    <xf numFmtId="3" fontId="18" fillId="0" borderId="8" xfId="1" applyNumberFormat="1" applyFont="1" applyFill="1" applyBorder="1" applyAlignment="1">
      <alignment horizontal="right"/>
    </xf>
    <xf numFmtId="49" fontId="18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49" fontId="18" fillId="0" borderId="2" xfId="0" applyNumberFormat="1" applyFont="1" applyBorder="1" applyAlignment="1">
      <alignment horizontal="left"/>
    </xf>
    <xf numFmtId="0" fontId="18" fillId="0" borderId="8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0" fontId="5" fillId="0" borderId="0" xfId="1" applyNumberFormat="1" applyFont="1" applyFill="1" applyBorder="1" applyAlignment="1">
      <alignment horizontal="right" vertical="center"/>
    </xf>
    <xf numFmtId="170" fontId="5" fillId="0" borderId="0" xfId="0" applyNumberFormat="1" applyFont="1"/>
    <xf numFmtId="170" fontId="16" fillId="3" borderId="0" xfId="1" applyNumberFormat="1" applyFont="1" applyFill="1" applyAlignment="1">
      <alignment horizontal="right"/>
    </xf>
    <xf numFmtId="170" fontId="18" fillId="3" borderId="2" xfId="1" applyNumberFormat="1" applyFont="1" applyFill="1" applyBorder="1" applyAlignment="1">
      <alignment horizontal="right"/>
    </xf>
    <xf numFmtId="170" fontId="16" fillId="0" borderId="6" xfId="1" applyNumberFormat="1" applyFont="1" applyBorder="1" applyAlignment="1">
      <alignment horizontal="right"/>
    </xf>
    <xf numFmtId="170" fontId="16" fillId="0" borderId="0" xfId="1" applyNumberFormat="1" applyFont="1" applyAlignment="1">
      <alignment horizontal="right"/>
    </xf>
    <xf numFmtId="170" fontId="16" fillId="0" borderId="3" xfId="1" applyNumberFormat="1" applyFont="1" applyBorder="1" applyAlignment="1">
      <alignment horizontal="right"/>
    </xf>
    <xf numFmtId="170" fontId="18" fillId="0" borderId="8" xfId="1" applyNumberFormat="1" applyFont="1" applyBorder="1" applyAlignment="1">
      <alignment horizontal="right"/>
    </xf>
    <xf numFmtId="170" fontId="18" fillId="0" borderId="2" xfId="1" applyNumberFormat="1" applyFont="1" applyBorder="1" applyAlignment="1">
      <alignment horizontal="right"/>
    </xf>
    <xf numFmtId="170" fontId="16" fillId="0" borderId="0" xfId="1" applyNumberFormat="1" applyFont="1" applyBorder="1" applyAlignment="1">
      <alignment horizontal="right"/>
    </xf>
    <xf numFmtId="170" fontId="16" fillId="3" borderId="0" xfId="1" applyNumberFormat="1" applyFont="1" applyFill="1" applyBorder="1" applyAlignment="1">
      <alignment horizontal="right"/>
    </xf>
    <xf numFmtId="49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18" fillId="0" borderId="4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18" fillId="0" borderId="8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" fontId="18" fillId="0" borderId="1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170" fontId="5" fillId="0" borderId="0" xfId="1" applyNumberFormat="1" applyFont="1" applyFill="1" applyBorder="1"/>
    <xf numFmtId="170" fontId="5" fillId="0" borderId="9" xfId="1" applyNumberFormat="1" applyFont="1" applyFill="1" applyBorder="1" applyAlignment="1">
      <alignment horizontal="right"/>
    </xf>
    <xf numFmtId="170" fontId="5" fillId="0" borderId="8" xfId="0" applyNumberFormat="1" applyFont="1" applyBorder="1"/>
    <xf numFmtId="170" fontId="5" fillId="0" borderId="2" xfId="0" applyNumberFormat="1" applyFont="1" applyBorder="1"/>
    <xf numFmtId="170" fontId="5" fillId="0" borderId="11" xfId="0" applyNumberFormat="1" applyFont="1" applyBorder="1"/>
    <xf numFmtId="170" fontId="5" fillId="0" borderId="0" xfId="1" applyNumberFormat="1" applyFont="1"/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topLeftCell="A84" zoomScaleNormal="100" zoomScaleSheetLayoutView="110" workbookViewId="0">
      <selection activeCell="G114" sqref="G114"/>
    </sheetView>
  </sheetViews>
  <sheetFormatPr defaultRowHeight="12.75" x14ac:dyDescent="0.2"/>
  <cols>
    <col min="1" max="1" width="10.5703125" customWidth="1"/>
    <col min="2" max="10" width="9.5703125" customWidth="1"/>
    <col min="11" max="11" width="10.85546875" customWidth="1"/>
    <col min="12" max="12" width="5.5703125" customWidth="1"/>
  </cols>
  <sheetData>
    <row r="1" spans="1:11" ht="18.95" customHeight="1" x14ac:dyDescent="0.3">
      <c r="A1" s="3" t="s">
        <v>202</v>
      </c>
      <c r="B1" s="168"/>
      <c r="C1" s="168"/>
      <c r="D1" s="169"/>
      <c r="E1" s="168"/>
      <c r="F1" s="168"/>
      <c r="G1" s="168"/>
      <c r="H1" s="3"/>
      <c r="I1" s="6"/>
      <c r="J1" s="6"/>
      <c r="K1" s="6"/>
    </row>
    <row r="2" spans="1:11" ht="5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x14ac:dyDescent="0.25">
      <c r="A3" s="167"/>
      <c r="B3" s="203" t="s">
        <v>159</v>
      </c>
      <c r="C3" s="204"/>
      <c r="D3" s="205"/>
      <c r="E3" s="203" t="s">
        <v>158</v>
      </c>
      <c r="F3" s="204"/>
      <c r="G3" s="205"/>
      <c r="H3" s="204" t="s">
        <v>157</v>
      </c>
      <c r="I3" s="204"/>
      <c r="J3" s="204"/>
      <c r="K3" s="166" t="s">
        <v>156</v>
      </c>
    </row>
    <row r="4" spans="1:11" x14ac:dyDescent="0.2">
      <c r="A4" s="165" t="s">
        <v>155</v>
      </c>
      <c r="B4" s="162" t="s">
        <v>154</v>
      </c>
      <c r="C4" s="163" t="s">
        <v>153</v>
      </c>
      <c r="D4" s="164" t="s">
        <v>0</v>
      </c>
      <c r="E4" s="162" t="s">
        <v>1</v>
      </c>
      <c r="F4" s="163" t="s">
        <v>2</v>
      </c>
      <c r="G4" s="164" t="s">
        <v>0</v>
      </c>
      <c r="H4" s="163" t="s">
        <v>1</v>
      </c>
      <c r="I4" s="163" t="s">
        <v>2</v>
      </c>
      <c r="J4" s="163" t="s">
        <v>0</v>
      </c>
      <c r="K4" s="162" t="s">
        <v>152</v>
      </c>
    </row>
    <row r="5" spans="1:11" ht="13.5" hidden="1" x14ac:dyDescent="0.25">
      <c r="A5" s="153">
        <v>2007</v>
      </c>
      <c r="B5" s="161">
        <v>118653</v>
      </c>
      <c r="C5" s="159">
        <v>3703</v>
      </c>
      <c r="D5" s="160">
        <f>B5+C5</f>
        <v>122356</v>
      </c>
      <c r="E5" s="161">
        <v>150584</v>
      </c>
      <c r="F5" s="159">
        <v>7635</v>
      </c>
      <c r="G5" s="160">
        <f>E5+F5</f>
        <v>158219</v>
      </c>
      <c r="H5" s="159">
        <v>158099</v>
      </c>
      <c r="I5" s="159">
        <v>8578</v>
      </c>
      <c r="J5" s="159">
        <f>H5+I5</f>
        <v>166677</v>
      </c>
      <c r="K5" s="158">
        <v>-8458</v>
      </c>
    </row>
    <row r="6" spans="1:11" ht="13.5" hidden="1" x14ac:dyDescent="0.25">
      <c r="A6" s="153">
        <v>2008</v>
      </c>
      <c r="B6" s="149">
        <v>118459</v>
      </c>
      <c r="C6" s="148">
        <v>3743</v>
      </c>
      <c r="D6" s="147">
        <f>B6+C6</f>
        <v>122202</v>
      </c>
      <c r="E6" s="149">
        <v>151883</v>
      </c>
      <c r="F6" s="148">
        <v>8628</v>
      </c>
      <c r="G6" s="147">
        <f>E6+F6</f>
        <v>160511</v>
      </c>
      <c r="H6" s="148">
        <v>161482</v>
      </c>
      <c r="I6" s="148">
        <v>9908</v>
      </c>
      <c r="J6" s="148">
        <f>H6+I6</f>
        <v>171390</v>
      </c>
      <c r="K6" s="156">
        <f>G6-J6</f>
        <v>-10879</v>
      </c>
    </row>
    <row r="7" spans="1:11" ht="13.5" hidden="1" x14ac:dyDescent="0.25">
      <c r="A7" s="153">
        <v>2009</v>
      </c>
      <c r="B7" s="149">
        <v>127327</v>
      </c>
      <c r="C7" s="148">
        <v>1978</v>
      </c>
      <c r="D7" s="147">
        <f>B7+C7</f>
        <v>129305</v>
      </c>
      <c r="E7" s="149">
        <v>161858</v>
      </c>
      <c r="F7" s="148">
        <v>5261</v>
      </c>
      <c r="G7" s="147">
        <f>E7+F7</f>
        <v>167119</v>
      </c>
      <c r="H7" s="148">
        <v>156768</v>
      </c>
      <c r="I7" s="148">
        <v>6267</v>
      </c>
      <c r="J7" s="148">
        <f>H7+I7</f>
        <v>163035</v>
      </c>
      <c r="K7" s="156">
        <v>4084</v>
      </c>
    </row>
    <row r="8" spans="1:11" ht="13.5" hidden="1" x14ac:dyDescent="0.25">
      <c r="A8" s="153">
        <v>2010</v>
      </c>
      <c r="B8" s="149">
        <v>126970</v>
      </c>
      <c r="C8" s="148">
        <v>2530</v>
      </c>
      <c r="D8" s="147">
        <f>B8+C8</f>
        <v>129500</v>
      </c>
      <c r="E8" s="149">
        <v>162052</v>
      </c>
      <c r="F8" s="148">
        <v>5539</v>
      </c>
      <c r="G8" s="147">
        <f>E8+F8</f>
        <v>167591</v>
      </c>
      <c r="H8" s="148">
        <v>164426</v>
      </c>
      <c r="I8" s="148">
        <v>6326</v>
      </c>
      <c r="J8" s="148">
        <f>H8+I8</f>
        <v>170752</v>
      </c>
      <c r="K8" s="156">
        <f>G8-J8</f>
        <v>-3161</v>
      </c>
    </row>
    <row r="9" spans="1:11" x14ac:dyDescent="0.2">
      <c r="A9" s="157">
        <v>2011</v>
      </c>
      <c r="B9" s="149">
        <v>124706</v>
      </c>
      <c r="C9" s="32">
        <v>2898</v>
      </c>
      <c r="D9" s="152">
        <f>B9+C9</f>
        <v>127604</v>
      </c>
      <c r="E9" s="150">
        <v>159660</v>
      </c>
      <c r="F9" s="32">
        <v>5738</v>
      </c>
      <c r="G9" s="152">
        <f>E9+F9</f>
        <v>165398</v>
      </c>
      <c r="H9" s="32">
        <v>163605</v>
      </c>
      <c r="I9" s="32">
        <v>6216</v>
      </c>
      <c r="J9" s="32">
        <f>H9+I9</f>
        <v>169821</v>
      </c>
      <c r="K9" s="146">
        <v>-4423</v>
      </c>
    </row>
    <row r="10" spans="1:11" ht="13.5" x14ac:dyDescent="0.25">
      <c r="A10" s="153">
        <v>2012</v>
      </c>
      <c r="B10" s="150">
        <v>131945</v>
      </c>
      <c r="C10" s="32">
        <v>2749</v>
      </c>
      <c r="D10" s="152">
        <v>134694</v>
      </c>
      <c r="E10" s="150">
        <v>167211</v>
      </c>
      <c r="F10" s="32">
        <v>5509</v>
      </c>
      <c r="G10" s="152">
        <v>172720</v>
      </c>
      <c r="H10" s="32">
        <v>167842</v>
      </c>
      <c r="I10" s="32">
        <v>6297</v>
      </c>
      <c r="J10" s="32">
        <v>174139</v>
      </c>
      <c r="K10" s="156">
        <f>G10-J10</f>
        <v>-1419</v>
      </c>
    </row>
    <row r="11" spans="1:11" ht="13.5" x14ac:dyDescent="0.25">
      <c r="A11" s="153">
        <v>2013</v>
      </c>
      <c r="B11" s="150">
        <v>122171</v>
      </c>
      <c r="C11" s="32">
        <v>2502</v>
      </c>
      <c r="D11" s="152">
        <f>B11+C11</f>
        <v>124673</v>
      </c>
      <c r="E11" s="150">
        <v>157542</v>
      </c>
      <c r="F11" s="32">
        <v>5335</v>
      </c>
      <c r="G11" s="152">
        <f>E11+F11</f>
        <v>162877</v>
      </c>
      <c r="H11" s="32">
        <v>162333</v>
      </c>
      <c r="I11" s="32">
        <v>5885</v>
      </c>
      <c r="J11" s="32">
        <f>H11+I11</f>
        <v>168218</v>
      </c>
      <c r="K11" s="146">
        <v>-5341</v>
      </c>
    </row>
    <row r="12" spans="1:11" ht="13.5" x14ac:dyDescent="0.25">
      <c r="A12" s="153">
        <v>2014</v>
      </c>
      <c r="B12" s="146">
        <v>128623</v>
      </c>
      <c r="C12" s="155">
        <v>3172</v>
      </c>
      <c r="D12" s="154">
        <f>B12+C12</f>
        <v>131795</v>
      </c>
      <c r="E12" s="150">
        <v>166075</v>
      </c>
      <c r="F12" s="32">
        <v>7638</v>
      </c>
      <c r="G12" s="152">
        <f>SUM(E12:F12)</f>
        <v>173713</v>
      </c>
      <c r="H12" s="32">
        <v>170742</v>
      </c>
      <c r="I12" s="32">
        <v>8275</v>
      </c>
      <c r="J12" s="32">
        <f>H12+I12</f>
        <v>179017</v>
      </c>
      <c r="K12" s="146">
        <f>G12-J12</f>
        <v>-5304</v>
      </c>
    </row>
    <row r="13" spans="1:11" ht="13.5" x14ac:dyDescent="0.25">
      <c r="A13" s="153">
        <v>2015</v>
      </c>
      <c r="B13" s="150">
        <v>135012</v>
      </c>
      <c r="C13" s="32">
        <v>4031</v>
      </c>
      <c r="D13" s="152">
        <f>B13+C13</f>
        <v>139043</v>
      </c>
      <c r="E13" s="150">
        <v>176782</v>
      </c>
      <c r="F13" s="32">
        <v>8248</v>
      </c>
      <c r="G13" s="152">
        <f>E13+F13</f>
        <v>185030</v>
      </c>
      <c r="H13" s="32">
        <v>181343</v>
      </c>
      <c r="I13" s="32">
        <v>8867</v>
      </c>
      <c r="J13" s="32">
        <f>H13+I13</f>
        <v>190210</v>
      </c>
      <c r="K13" s="146">
        <f>SUM(K19:K30)</f>
        <v>-5180</v>
      </c>
    </row>
    <row r="14" spans="1:11" ht="13.5" x14ac:dyDescent="0.25">
      <c r="A14" s="151" t="s">
        <v>150</v>
      </c>
      <c r="B14" s="150">
        <f>SUM(B32:B43)</f>
        <v>140288</v>
      </c>
      <c r="C14" s="32">
        <f>SUM(C32:C43)</f>
        <v>5801</v>
      </c>
      <c r="D14" s="152">
        <f>B14+C14</f>
        <v>146089</v>
      </c>
      <c r="E14" s="32">
        <f>SUM(E32:E43)</f>
        <v>186810</v>
      </c>
      <c r="F14" s="32">
        <f>SUM(F32:F43)</f>
        <v>10586</v>
      </c>
      <c r="G14" s="32">
        <f>E14+F14</f>
        <v>197396</v>
      </c>
      <c r="H14" s="149">
        <f>SUM(H32:H43)</f>
        <v>193759</v>
      </c>
      <c r="I14" s="148">
        <f>SUM(I32:I43)</f>
        <v>9955</v>
      </c>
      <c r="J14" s="147">
        <f>H14+I14</f>
        <v>203714</v>
      </c>
      <c r="K14" s="146">
        <f>G14-J14</f>
        <v>-6318</v>
      </c>
    </row>
    <row r="15" spans="1:11" ht="13.5" x14ac:dyDescent="0.25">
      <c r="A15" s="151" t="s">
        <v>148</v>
      </c>
      <c r="B15" s="150">
        <f t="shared" ref="B15:J15" si="0">SUM(B48:B59)</f>
        <v>153468</v>
      </c>
      <c r="C15" s="32">
        <f t="shared" si="0"/>
        <v>4047</v>
      </c>
      <c r="D15" s="32">
        <f t="shared" si="0"/>
        <v>157515</v>
      </c>
      <c r="E15" s="150">
        <f t="shared" si="0"/>
        <v>204105</v>
      </c>
      <c r="F15" s="32">
        <f t="shared" si="0"/>
        <v>8135</v>
      </c>
      <c r="G15" s="32">
        <f t="shared" si="0"/>
        <v>212240</v>
      </c>
      <c r="H15" s="149">
        <f t="shared" si="0"/>
        <v>210827</v>
      </c>
      <c r="I15" s="148">
        <f t="shared" si="0"/>
        <v>9228</v>
      </c>
      <c r="J15" s="147">
        <f t="shared" si="0"/>
        <v>220055</v>
      </c>
      <c r="K15" s="146">
        <f>G15-J15</f>
        <v>-7815</v>
      </c>
    </row>
    <row r="16" spans="1:11" ht="13.5" x14ac:dyDescent="0.25">
      <c r="A16" s="153" t="s">
        <v>144</v>
      </c>
      <c r="B16" s="150">
        <f t="shared" ref="B16:J16" si="1">SUM(B61:B72)</f>
        <v>167651</v>
      </c>
      <c r="C16" s="32">
        <f t="shared" si="1"/>
        <v>4845</v>
      </c>
      <c r="D16" s="152">
        <f t="shared" si="1"/>
        <v>172496</v>
      </c>
      <c r="E16" s="32">
        <f t="shared" si="1"/>
        <v>227487</v>
      </c>
      <c r="F16" s="32">
        <f t="shared" si="1"/>
        <v>9019</v>
      </c>
      <c r="G16" s="32">
        <f t="shared" si="1"/>
        <v>236506</v>
      </c>
      <c r="H16" s="149">
        <f t="shared" si="1"/>
        <v>210595</v>
      </c>
      <c r="I16" s="148">
        <f t="shared" si="1"/>
        <v>8361</v>
      </c>
      <c r="J16" s="147">
        <f t="shared" si="1"/>
        <v>240549</v>
      </c>
      <c r="K16" s="155">
        <f>G16-J16</f>
        <v>-4043</v>
      </c>
    </row>
    <row r="17" spans="1:11" ht="12.75" customHeight="1" x14ac:dyDescent="0.25">
      <c r="A17" s="153">
        <v>2019</v>
      </c>
      <c r="B17" s="150">
        <f t="shared" ref="B17:G17" si="2">SUM(B74:B85)</f>
        <v>173920</v>
      </c>
      <c r="C17" s="32">
        <f t="shared" si="2"/>
        <v>6938</v>
      </c>
      <c r="D17" s="152">
        <f>SUM(D74:D85)</f>
        <v>180858</v>
      </c>
      <c r="E17" s="32">
        <f t="shared" si="2"/>
        <v>239437</v>
      </c>
      <c r="F17" s="32">
        <f t="shared" si="2"/>
        <v>10534</v>
      </c>
      <c r="G17" s="32">
        <f t="shared" si="2"/>
        <v>249971</v>
      </c>
      <c r="H17" s="150">
        <f>SUM(H74:H85)</f>
        <v>248499</v>
      </c>
      <c r="I17" s="32">
        <f>SUM(I74:I85)</f>
        <v>9835</v>
      </c>
      <c r="J17" s="152">
        <f>SUM(J74:J85)</f>
        <v>258334</v>
      </c>
      <c r="K17" s="32">
        <f>G17-J17</f>
        <v>-8363</v>
      </c>
    </row>
    <row r="18" spans="1:11" ht="15" hidden="1" customHeight="1" x14ac:dyDescent="0.2">
      <c r="A18" s="210" t="s">
        <v>151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</row>
    <row r="19" spans="1:11" ht="13.15" hidden="1" customHeight="1" x14ac:dyDescent="0.2">
      <c r="A19" s="111" t="s">
        <v>131</v>
      </c>
      <c r="B19" s="124">
        <v>10519</v>
      </c>
      <c r="C19" s="126">
        <v>198</v>
      </c>
      <c r="D19" s="126">
        <f t="shared" ref="D19:D30" si="3">B19+C19</f>
        <v>10717</v>
      </c>
      <c r="E19" s="124">
        <v>15260</v>
      </c>
      <c r="F19" s="126">
        <v>556</v>
      </c>
      <c r="G19" s="126">
        <f t="shared" ref="G19:G30" si="4">SUM(E19:F19)</f>
        <v>15816</v>
      </c>
      <c r="H19" s="124">
        <v>19039</v>
      </c>
      <c r="I19" s="126">
        <v>764</v>
      </c>
      <c r="J19" s="126">
        <f t="shared" ref="J19:J30" si="5">H19+I19</f>
        <v>19803</v>
      </c>
      <c r="K19" s="136">
        <f t="shared" ref="K19:K30" si="6">G19-J19</f>
        <v>-3987</v>
      </c>
    </row>
    <row r="20" spans="1:11" ht="13.15" hidden="1" customHeight="1" x14ac:dyDescent="0.2">
      <c r="A20" s="119" t="s">
        <v>130</v>
      </c>
      <c r="B20" s="31">
        <v>7163</v>
      </c>
      <c r="C20" s="14">
        <v>277</v>
      </c>
      <c r="D20" s="14">
        <f t="shared" si="3"/>
        <v>7440</v>
      </c>
      <c r="E20" s="31">
        <v>9808</v>
      </c>
      <c r="F20" s="14">
        <v>566</v>
      </c>
      <c r="G20" s="14">
        <f t="shared" si="4"/>
        <v>10374</v>
      </c>
      <c r="H20" s="31">
        <v>12126</v>
      </c>
      <c r="I20" s="14">
        <v>633</v>
      </c>
      <c r="J20" s="14">
        <f t="shared" si="5"/>
        <v>12759</v>
      </c>
      <c r="K20" s="133">
        <f t="shared" si="6"/>
        <v>-2385</v>
      </c>
    </row>
    <row r="21" spans="1:11" ht="13.15" hidden="1" customHeight="1" x14ac:dyDescent="0.2">
      <c r="A21" s="119" t="s">
        <v>143</v>
      </c>
      <c r="B21" s="31">
        <v>8521</v>
      </c>
      <c r="C21" s="14">
        <v>124</v>
      </c>
      <c r="D21" s="14">
        <f t="shared" si="3"/>
        <v>8645</v>
      </c>
      <c r="E21" s="31">
        <v>11863</v>
      </c>
      <c r="F21" s="14">
        <v>459</v>
      </c>
      <c r="G21" s="14">
        <f t="shared" si="4"/>
        <v>12322</v>
      </c>
      <c r="H21" s="31">
        <v>12629</v>
      </c>
      <c r="I21" s="14">
        <v>579</v>
      </c>
      <c r="J21" s="14">
        <f t="shared" si="5"/>
        <v>13208</v>
      </c>
      <c r="K21" s="133">
        <f t="shared" si="6"/>
        <v>-886</v>
      </c>
    </row>
    <row r="22" spans="1:11" ht="13.15" hidden="1" customHeight="1" x14ac:dyDescent="0.2">
      <c r="A22" s="119" t="s">
        <v>147</v>
      </c>
      <c r="B22" s="31">
        <v>9112</v>
      </c>
      <c r="C22" s="14">
        <v>131</v>
      </c>
      <c r="D22" s="14">
        <f t="shared" si="3"/>
        <v>9243</v>
      </c>
      <c r="E22" s="145">
        <v>12747</v>
      </c>
      <c r="F22" s="14">
        <v>816</v>
      </c>
      <c r="G22" s="14">
        <f t="shared" si="4"/>
        <v>13563</v>
      </c>
      <c r="H22" s="31">
        <v>13533</v>
      </c>
      <c r="I22" s="14">
        <v>890</v>
      </c>
      <c r="J22" s="14">
        <f t="shared" si="5"/>
        <v>14423</v>
      </c>
      <c r="K22" s="133">
        <f t="shared" si="6"/>
        <v>-860</v>
      </c>
    </row>
    <row r="23" spans="1:11" ht="13.15" hidden="1" customHeight="1" x14ac:dyDescent="0.2">
      <c r="A23" s="119" t="s">
        <v>141</v>
      </c>
      <c r="B23" s="31">
        <v>10681</v>
      </c>
      <c r="C23" s="14">
        <v>218</v>
      </c>
      <c r="D23" s="14">
        <f t="shared" si="3"/>
        <v>10899</v>
      </c>
      <c r="E23" s="31">
        <v>14518</v>
      </c>
      <c r="F23" s="14">
        <v>730</v>
      </c>
      <c r="G23" s="14">
        <f t="shared" si="4"/>
        <v>15248</v>
      </c>
      <c r="H23" s="31">
        <v>13221</v>
      </c>
      <c r="I23" s="14">
        <v>881</v>
      </c>
      <c r="J23" s="14">
        <f t="shared" si="5"/>
        <v>14102</v>
      </c>
      <c r="K23" s="133">
        <f t="shared" si="6"/>
        <v>1146</v>
      </c>
    </row>
    <row r="24" spans="1:11" ht="13.15" hidden="1" customHeight="1" x14ac:dyDescent="0.2">
      <c r="A24" s="119" t="s">
        <v>146</v>
      </c>
      <c r="B24" s="31">
        <v>11260</v>
      </c>
      <c r="C24" s="14">
        <v>515</v>
      </c>
      <c r="D24" s="14">
        <f t="shared" si="3"/>
        <v>11775</v>
      </c>
      <c r="E24" s="31">
        <v>14466</v>
      </c>
      <c r="F24" s="14">
        <v>835</v>
      </c>
      <c r="G24" s="14">
        <f t="shared" si="4"/>
        <v>15301</v>
      </c>
      <c r="H24" s="31">
        <v>12756</v>
      </c>
      <c r="I24" s="22">
        <v>819</v>
      </c>
      <c r="J24" s="14">
        <f t="shared" si="5"/>
        <v>13575</v>
      </c>
      <c r="K24" s="133">
        <f t="shared" si="6"/>
        <v>1726</v>
      </c>
    </row>
    <row r="25" spans="1:11" ht="13.15" hidden="1" customHeight="1" x14ac:dyDescent="0.2">
      <c r="A25" s="119" t="s">
        <v>139</v>
      </c>
      <c r="B25" s="31">
        <v>15137</v>
      </c>
      <c r="C25" s="14">
        <v>232</v>
      </c>
      <c r="D25" s="14">
        <f t="shared" si="3"/>
        <v>15369</v>
      </c>
      <c r="E25" s="31">
        <v>18756</v>
      </c>
      <c r="F25" s="14">
        <v>457</v>
      </c>
      <c r="G25" s="14">
        <f t="shared" si="4"/>
        <v>19213</v>
      </c>
      <c r="H25" s="31">
        <v>19418</v>
      </c>
      <c r="I25" s="14">
        <v>474</v>
      </c>
      <c r="J25" s="14">
        <f t="shared" si="5"/>
        <v>19892</v>
      </c>
      <c r="K25" s="133">
        <f t="shared" si="6"/>
        <v>-679</v>
      </c>
    </row>
    <row r="26" spans="1:11" ht="13.15" hidden="1" customHeight="1" x14ac:dyDescent="0.2">
      <c r="A26" s="119" t="s">
        <v>138</v>
      </c>
      <c r="B26" s="31">
        <v>12605</v>
      </c>
      <c r="C26" s="14">
        <v>229</v>
      </c>
      <c r="D26" s="14">
        <f t="shared" si="3"/>
        <v>12834</v>
      </c>
      <c r="E26" s="31">
        <v>15920</v>
      </c>
      <c r="F26" s="14">
        <v>304</v>
      </c>
      <c r="G26" s="14">
        <f t="shared" si="4"/>
        <v>16224</v>
      </c>
      <c r="H26" s="31">
        <v>17034</v>
      </c>
      <c r="I26" s="22">
        <v>571</v>
      </c>
      <c r="J26" s="14">
        <f t="shared" si="5"/>
        <v>17605</v>
      </c>
      <c r="K26" s="133">
        <f t="shared" si="6"/>
        <v>-1381</v>
      </c>
    </row>
    <row r="27" spans="1:11" ht="13.15" hidden="1" customHeight="1" x14ac:dyDescent="0.2">
      <c r="A27" s="119" t="s">
        <v>137</v>
      </c>
      <c r="B27" s="31">
        <v>12709</v>
      </c>
      <c r="C27" s="14">
        <v>384</v>
      </c>
      <c r="D27" s="14">
        <f t="shared" si="3"/>
        <v>13093</v>
      </c>
      <c r="E27" s="31">
        <v>16230</v>
      </c>
      <c r="F27" s="14">
        <v>566</v>
      </c>
      <c r="G27" s="14">
        <f t="shared" si="4"/>
        <v>16796</v>
      </c>
      <c r="H27" s="31">
        <v>16280</v>
      </c>
      <c r="I27" s="22">
        <v>612</v>
      </c>
      <c r="J27" s="14">
        <f t="shared" si="5"/>
        <v>16892</v>
      </c>
      <c r="K27" s="133">
        <f t="shared" si="6"/>
        <v>-96</v>
      </c>
    </row>
    <row r="28" spans="1:11" ht="13.15" hidden="1" customHeight="1" x14ac:dyDescent="0.2">
      <c r="A28" s="119" t="s">
        <v>136</v>
      </c>
      <c r="B28" s="31">
        <v>10987</v>
      </c>
      <c r="C28" s="14">
        <v>633</v>
      </c>
      <c r="D28" s="14">
        <f t="shared" si="3"/>
        <v>11620</v>
      </c>
      <c r="E28" s="31">
        <v>13983</v>
      </c>
      <c r="F28" s="14">
        <v>1068</v>
      </c>
      <c r="G28" s="14">
        <f t="shared" si="4"/>
        <v>15051</v>
      </c>
      <c r="H28" s="31">
        <v>16090</v>
      </c>
      <c r="I28" s="22">
        <v>1023</v>
      </c>
      <c r="J28" s="14">
        <f t="shared" si="5"/>
        <v>17113</v>
      </c>
      <c r="K28" s="133">
        <f t="shared" si="6"/>
        <v>-2062</v>
      </c>
    </row>
    <row r="29" spans="1:11" ht="13.15" hidden="1" customHeight="1" x14ac:dyDescent="0.2">
      <c r="A29" s="119" t="s">
        <v>145</v>
      </c>
      <c r="B29" s="31">
        <v>9170</v>
      </c>
      <c r="C29" s="14">
        <v>427</v>
      </c>
      <c r="D29" s="14">
        <f t="shared" si="3"/>
        <v>9597</v>
      </c>
      <c r="E29" s="31">
        <v>12357</v>
      </c>
      <c r="F29" s="14">
        <v>696</v>
      </c>
      <c r="G29" s="14">
        <f t="shared" si="4"/>
        <v>13053</v>
      </c>
      <c r="H29" s="144">
        <v>13276</v>
      </c>
      <c r="I29" s="22">
        <v>727</v>
      </c>
      <c r="J29" s="14">
        <f t="shared" si="5"/>
        <v>14003</v>
      </c>
      <c r="K29" s="133">
        <f t="shared" si="6"/>
        <v>-950</v>
      </c>
    </row>
    <row r="30" spans="1:11" ht="0.75" hidden="1" customHeight="1" x14ac:dyDescent="0.2">
      <c r="A30" s="117" t="s">
        <v>149</v>
      </c>
      <c r="B30" s="116">
        <v>17148</v>
      </c>
      <c r="C30" s="20">
        <v>663</v>
      </c>
      <c r="D30" s="20">
        <f t="shared" si="3"/>
        <v>17811</v>
      </c>
      <c r="E30" s="116">
        <v>20874</v>
      </c>
      <c r="F30" s="20">
        <v>1195</v>
      </c>
      <c r="G30" s="20">
        <f t="shared" si="4"/>
        <v>22069</v>
      </c>
      <c r="H30" s="143">
        <v>15941</v>
      </c>
      <c r="I30" s="79">
        <v>894</v>
      </c>
      <c r="J30" s="142">
        <f t="shared" si="5"/>
        <v>16835</v>
      </c>
      <c r="K30" s="141">
        <f t="shared" si="6"/>
        <v>5234</v>
      </c>
    </row>
    <row r="31" spans="1:11" ht="15" hidden="1" customHeight="1" x14ac:dyDescent="0.2">
      <c r="A31" s="210" t="s">
        <v>150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2" spans="1:11" ht="13.15" hidden="1" customHeight="1" x14ac:dyDescent="0.2">
      <c r="A32" s="111" t="s">
        <v>131</v>
      </c>
      <c r="B32" s="140">
        <v>11701</v>
      </c>
      <c r="C32" s="139">
        <v>394</v>
      </c>
      <c r="D32" s="138">
        <v>12095</v>
      </c>
      <c r="E32" s="124">
        <v>17306</v>
      </c>
      <c r="F32" s="126">
        <v>741</v>
      </c>
      <c r="G32" s="126">
        <v>18047</v>
      </c>
      <c r="H32" s="124">
        <v>22657</v>
      </c>
      <c r="I32" s="126">
        <v>746</v>
      </c>
      <c r="J32" s="137">
        <v>23403</v>
      </c>
      <c r="K32" s="136">
        <f t="shared" ref="K32:K43" si="7">G32-J32</f>
        <v>-5356</v>
      </c>
    </row>
    <row r="33" spans="1:11" ht="13.15" hidden="1" customHeight="1" x14ac:dyDescent="0.2">
      <c r="A33" s="119" t="s">
        <v>130</v>
      </c>
      <c r="B33" s="51">
        <v>7931</v>
      </c>
      <c r="C33" s="94">
        <v>295</v>
      </c>
      <c r="D33" s="134">
        <v>8226</v>
      </c>
      <c r="E33" s="31">
        <v>11136</v>
      </c>
      <c r="F33" s="14">
        <v>448</v>
      </c>
      <c r="G33" s="14">
        <v>11584</v>
      </c>
      <c r="H33" s="31">
        <v>13168</v>
      </c>
      <c r="I33" s="14">
        <v>495</v>
      </c>
      <c r="J33" s="130">
        <v>13663</v>
      </c>
      <c r="K33" s="133">
        <f t="shared" si="7"/>
        <v>-2079</v>
      </c>
    </row>
    <row r="34" spans="1:11" ht="13.15" hidden="1" customHeight="1" x14ac:dyDescent="0.2">
      <c r="A34" s="119" t="s">
        <v>143</v>
      </c>
      <c r="B34" s="51">
        <v>9590</v>
      </c>
      <c r="C34" s="94">
        <v>392</v>
      </c>
      <c r="D34" s="134">
        <v>9982</v>
      </c>
      <c r="E34" s="31">
        <v>12864</v>
      </c>
      <c r="F34" s="14">
        <v>704</v>
      </c>
      <c r="G34" s="14">
        <v>13568</v>
      </c>
      <c r="H34" s="31">
        <v>13550</v>
      </c>
      <c r="I34" s="14">
        <v>1082</v>
      </c>
      <c r="J34" s="130">
        <v>14632</v>
      </c>
      <c r="K34" s="133">
        <f t="shared" si="7"/>
        <v>-1064</v>
      </c>
    </row>
    <row r="35" spans="1:11" ht="13.15" hidden="1" customHeight="1" x14ac:dyDescent="0.2">
      <c r="A35" s="119" t="s">
        <v>147</v>
      </c>
      <c r="B35" s="51">
        <v>10939</v>
      </c>
      <c r="C35" s="94">
        <v>368</v>
      </c>
      <c r="D35" s="134">
        <v>11307</v>
      </c>
      <c r="E35" s="135">
        <v>14408</v>
      </c>
      <c r="F35" s="118">
        <v>1230</v>
      </c>
      <c r="G35" s="118">
        <v>15638</v>
      </c>
      <c r="H35" s="31">
        <v>14784</v>
      </c>
      <c r="I35" s="14">
        <v>1279</v>
      </c>
      <c r="J35" s="130">
        <v>16063</v>
      </c>
      <c r="K35" s="133">
        <f t="shared" si="7"/>
        <v>-425</v>
      </c>
    </row>
    <row r="36" spans="1:11" ht="13.15" hidden="1" customHeight="1" x14ac:dyDescent="0.2">
      <c r="A36" s="119" t="s">
        <v>141</v>
      </c>
      <c r="B36" s="51">
        <v>10685</v>
      </c>
      <c r="C36" s="94">
        <v>561</v>
      </c>
      <c r="D36" s="134">
        <v>11246</v>
      </c>
      <c r="E36" s="31">
        <v>14525</v>
      </c>
      <c r="F36" s="14">
        <v>932</v>
      </c>
      <c r="G36" s="14">
        <v>15457</v>
      </c>
      <c r="H36" s="31">
        <v>14186</v>
      </c>
      <c r="I36" s="14">
        <v>995</v>
      </c>
      <c r="J36" s="130">
        <v>15181</v>
      </c>
      <c r="K36" s="133">
        <f t="shared" si="7"/>
        <v>276</v>
      </c>
    </row>
    <row r="37" spans="1:11" ht="13.15" hidden="1" customHeight="1" x14ac:dyDescent="0.2">
      <c r="A37" s="119" t="s">
        <v>146</v>
      </c>
      <c r="B37" s="51">
        <v>12454</v>
      </c>
      <c r="C37" s="94">
        <v>482</v>
      </c>
      <c r="D37" s="134">
        <v>12936</v>
      </c>
      <c r="E37" s="31">
        <v>16760</v>
      </c>
      <c r="F37" s="14">
        <v>542</v>
      </c>
      <c r="G37" s="14">
        <v>17302</v>
      </c>
      <c r="H37" s="31">
        <v>15084</v>
      </c>
      <c r="I37" s="22">
        <v>554</v>
      </c>
      <c r="J37" s="130">
        <v>15638</v>
      </c>
      <c r="K37" s="133">
        <f t="shared" si="7"/>
        <v>1664</v>
      </c>
    </row>
    <row r="38" spans="1:11" ht="13.15" hidden="1" customHeight="1" x14ac:dyDescent="0.2">
      <c r="A38" s="119" t="s">
        <v>139</v>
      </c>
      <c r="B38" s="51">
        <v>15600</v>
      </c>
      <c r="C38" s="94">
        <v>882</v>
      </c>
      <c r="D38" s="134">
        <v>16482</v>
      </c>
      <c r="E38" s="31">
        <v>19892</v>
      </c>
      <c r="F38" s="14">
        <v>1321</v>
      </c>
      <c r="G38" s="14">
        <v>21213</v>
      </c>
      <c r="H38" s="31">
        <v>20325</v>
      </c>
      <c r="I38" s="14">
        <v>754</v>
      </c>
      <c r="J38" s="130">
        <v>21079</v>
      </c>
      <c r="K38" s="133">
        <f t="shared" si="7"/>
        <v>134</v>
      </c>
    </row>
    <row r="39" spans="1:11" ht="13.15" hidden="1" customHeight="1" x14ac:dyDescent="0.2">
      <c r="A39" s="119" t="s">
        <v>138</v>
      </c>
      <c r="B39" s="51">
        <v>11797</v>
      </c>
      <c r="C39" s="94">
        <v>473</v>
      </c>
      <c r="D39" s="134">
        <v>12270</v>
      </c>
      <c r="E39" s="129">
        <v>15218</v>
      </c>
      <c r="F39" s="118">
        <v>919</v>
      </c>
      <c r="G39" s="118">
        <v>16137</v>
      </c>
      <c r="H39" s="51">
        <v>16255</v>
      </c>
      <c r="I39" s="94">
        <v>704</v>
      </c>
      <c r="J39" s="130">
        <v>16959</v>
      </c>
      <c r="K39" s="133">
        <f t="shared" si="7"/>
        <v>-822</v>
      </c>
    </row>
    <row r="40" spans="1:11" ht="13.15" hidden="1" customHeight="1" x14ac:dyDescent="0.2">
      <c r="A40" s="119" t="s">
        <v>137</v>
      </c>
      <c r="B40" s="51">
        <v>11648</v>
      </c>
      <c r="C40" s="94">
        <v>418</v>
      </c>
      <c r="D40" s="134">
        <v>12066</v>
      </c>
      <c r="E40" s="129">
        <v>15167</v>
      </c>
      <c r="F40" s="118">
        <v>874</v>
      </c>
      <c r="G40" s="118">
        <v>16041</v>
      </c>
      <c r="H40" s="51">
        <v>15101</v>
      </c>
      <c r="I40" s="94">
        <v>1074</v>
      </c>
      <c r="J40" s="130">
        <v>16175</v>
      </c>
      <c r="K40" s="133">
        <f t="shared" si="7"/>
        <v>-134</v>
      </c>
    </row>
    <row r="41" spans="1:11" ht="13.15" hidden="1" customHeight="1" x14ac:dyDescent="0.2">
      <c r="A41" s="119" t="s">
        <v>136</v>
      </c>
      <c r="B41" s="51">
        <v>10930</v>
      </c>
      <c r="C41" s="94">
        <v>463</v>
      </c>
      <c r="D41" s="134">
        <v>11393</v>
      </c>
      <c r="E41" s="31">
        <v>14639</v>
      </c>
      <c r="F41" s="14">
        <v>952</v>
      </c>
      <c r="G41" s="14">
        <v>15591</v>
      </c>
      <c r="H41" s="51">
        <v>16561</v>
      </c>
      <c r="I41" s="94">
        <v>781</v>
      </c>
      <c r="J41" s="130">
        <v>17342</v>
      </c>
      <c r="K41" s="133">
        <f t="shared" si="7"/>
        <v>-1751</v>
      </c>
    </row>
    <row r="42" spans="1:11" ht="13.15" hidden="1" customHeight="1" x14ac:dyDescent="0.2">
      <c r="A42" s="119" t="s">
        <v>145</v>
      </c>
      <c r="B42" s="51">
        <v>8791</v>
      </c>
      <c r="C42" s="94">
        <v>452</v>
      </c>
      <c r="D42" s="134">
        <v>9243</v>
      </c>
      <c r="E42" s="31">
        <v>12539</v>
      </c>
      <c r="F42" s="14">
        <v>811</v>
      </c>
      <c r="G42" s="14">
        <v>13350</v>
      </c>
      <c r="H42" s="51">
        <v>13500</v>
      </c>
      <c r="I42" s="94">
        <v>665</v>
      </c>
      <c r="J42" s="130">
        <v>14165</v>
      </c>
      <c r="K42" s="60">
        <f t="shared" si="7"/>
        <v>-815</v>
      </c>
    </row>
    <row r="43" spans="1:11" ht="14.25" hidden="1" customHeight="1" x14ac:dyDescent="0.2">
      <c r="A43" s="119" t="s">
        <v>149</v>
      </c>
      <c r="B43" s="51">
        <v>18222</v>
      </c>
      <c r="C43" s="94">
        <v>621</v>
      </c>
      <c r="D43" s="134">
        <v>18843</v>
      </c>
      <c r="E43" s="31">
        <v>22356</v>
      </c>
      <c r="F43" s="14">
        <v>1112</v>
      </c>
      <c r="G43" s="14">
        <v>23468</v>
      </c>
      <c r="H43" s="51">
        <v>18588</v>
      </c>
      <c r="I43" s="94">
        <v>826</v>
      </c>
      <c r="J43" s="130">
        <v>19414</v>
      </c>
      <c r="K43" s="60">
        <f t="shared" si="7"/>
        <v>4054</v>
      </c>
    </row>
    <row r="44" spans="1:11" ht="14.25" customHeight="1" x14ac:dyDescent="0.25">
      <c r="A44" s="189">
        <v>2020</v>
      </c>
      <c r="B44" s="190">
        <f t="shared" ref="B44:H44" si="8">SUM(B87:B98)</f>
        <v>20520</v>
      </c>
      <c r="C44" s="159">
        <f t="shared" si="8"/>
        <v>3463</v>
      </c>
      <c r="D44" s="160">
        <f t="shared" si="8"/>
        <v>23983</v>
      </c>
      <c r="E44" s="148">
        <f t="shared" si="8"/>
        <v>38086</v>
      </c>
      <c r="F44" s="148">
        <f t="shared" si="8"/>
        <v>4287</v>
      </c>
      <c r="G44" s="147">
        <f t="shared" si="8"/>
        <v>42373</v>
      </c>
      <c r="H44" s="191">
        <f t="shared" si="8"/>
        <v>36471</v>
      </c>
      <c r="I44" s="159">
        <f>I87+I88+I89+I90+I91+I92+I93+I94+I95+I96+I97+I98</f>
        <v>3937</v>
      </c>
      <c r="J44" s="147">
        <f>SUM(J87:J98)</f>
        <v>50582</v>
      </c>
      <c r="K44" s="148">
        <f>G44-J44</f>
        <v>-8209</v>
      </c>
    </row>
    <row r="45" spans="1:11" ht="14.25" customHeight="1" x14ac:dyDescent="0.25">
      <c r="A45" s="189">
        <v>2021</v>
      </c>
      <c r="B45" s="253">
        <f>SUM(B100:B111)</f>
        <v>1096</v>
      </c>
      <c r="C45" s="253">
        <f>SUM(C100:C111)</f>
        <v>1495</v>
      </c>
      <c r="D45" s="160">
        <f>SUM(D100:D111)</f>
        <v>2591</v>
      </c>
      <c r="E45" s="254">
        <f>SUM(E100:E111)</f>
        <v>5011</v>
      </c>
      <c r="F45" s="254">
        <f>SUM(F100:F111)</f>
        <v>2452</v>
      </c>
      <c r="G45" s="147">
        <f>SUM(G100:G111)</f>
        <v>7463</v>
      </c>
      <c r="H45" s="255">
        <f>SUM(H100:H111)</f>
        <v>8614</v>
      </c>
      <c r="I45" s="255">
        <f>SUM(I100:I111)</f>
        <v>1462</v>
      </c>
      <c r="J45" s="256">
        <f>SUM(J100:J111)</f>
        <v>12994</v>
      </c>
      <c r="K45" s="254">
        <f>G45-J45</f>
        <v>-5531</v>
      </c>
    </row>
    <row r="46" spans="1:11" ht="14.25" customHeight="1" x14ac:dyDescent="0.25">
      <c r="A46" s="153">
        <v>2022</v>
      </c>
      <c r="B46" s="257">
        <f>SUM(B113:B124)</f>
        <v>47204</v>
      </c>
      <c r="C46" s="258">
        <f t="shared" ref="C46:D46" si="9">SUM(C113:C124)</f>
        <v>3425</v>
      </c>
      <c r="D46" s="259">
        <f t="shared" si="9"/>
        <v>50629</v>
      </c>
      <c r="E46" s="191">
        <f>SUM(E113:E124)</f>
        <v>69766</v>
      </c>
      <c r="F46" s="191">
        <f t="shared" ref="F46:G46" si="10">SUM(F113:F124)</f>
        <v>6287</v>
      </c>
      <c r="G46" s="191">
        <f t="shared" si="10"/>
        <v>76053</v>
      </c>
      <c r="H46" s="257">
        <f>SUM(H113:H124)</f>
        <v>65066</v>
      </c>
      <c r="I46" s="258">
        <f t="shared" ref="I46:J46" si="11">SUM(I113:I124)</f>
        <v>5419</v>
      </c>
      <c r="J46" s="259">
        <f t="shared" si="11"/>
        <v>70485</v>
      </c>
      <c r="K46" s="260">
        <f>SUM(K113:K124)</f>
        <v>5568</v>
      </c>
    </row>
    <row r="47" spans="1:11" ht="15" hidden="1" customHeight="1" x14ac:dyDescent="0.2">
      <c r="A47" s="207" t="s">
        <v>148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1" hidden="1" x14ac:dyDescent="0.2">
      <c r="A48" s="132" t="s">
        <v>131</v>
      </c>
      <c r="B48" s="126">
        <v>11459</v>
      </c>
      <c r="C48" s="126">
        <v>532</v>
      </c>
      <c r="D48" s="137">
        <f t="shared" ref="D48:D59" si="12">B48+C48</f>
        <v>11991</v>
      </c>
      <c r="E48" s="126">
        <v>17769</v>
      </c>
      <c r="F48" s="126">
        <v>765</v>
      </c>
      <c r="G48" s="126">
        <f t="shared" ref="G48:G59" si="13">SUM(E48:F48)</f>
        <v>18534</v>
      </c>
      <c r="H48" s="124">
        <v>23639</v>
      </c>
      <c r="I48" s="123">
        <v>919</v>
      </c>
      <c r="J48" s="126">
        <f t="shared" ref="J48:J59" si="14">I48+H48</f>
        <v>24558</v>
      </c>
      <c r="K48" s="131">
        <f t="shared" ref="K48:K59" si="15">G48-J48</f>
        <v>-6024</v>
      </c>
    </row>
    <row r="49" spans="1:12" hidden="1" x14ac:dyDescent="0.2">
      <c r="A49" s="120" t="s">
        <v>130</v>
      </c>
      <c r="B49" s="14">
        <v>7599</v>
      </c>
      <c r="C49" s="14">
        <v>292</v>
      </c>
      <c r="D49" s="130">
        <f t="shared" si="12"/>
        <v>7891</v>
      </c>
      <c r="E49" s="14">
        <v>10762</v>
      </c>
      <c r="F49" s="14">
        <v>473</v>
      </c>
      <c r="G49" s="14">
        <f t="shared" si="13"/>
        <v>11235</v>
      </c>
      <c r="H49" s="31">
        <v>13251</v>
      </c>
      <c r="I49" s="22">
        <v>560</v>
      </c>
      <c r="J49" s="14">
        <f t="shared" si="14"/>
        <v>13811</v>
      </c>
      <c r="K49" s="60">
        <f t="shared" si="15"/>
        <v>-2576</v>
      </c>
    </row>
    <row r="50" spans="1:12" hidden="1" x14ac:dyDescent="0.2">
      <c r="A50" s="120" t="s">
        <v>143</v>
      </c>
      <c r="B50" s="14">
        <v>9093</v>
      </c>
      <c r="C50" s="14">
        <v>397</v>
      </c>
      <c r="D50" s="130">
        <f t="shared" si="12"/>
        <v>9490</v>
      </c>
      <c r="E50" s="14">
        <v>13176</v>
      </c>
      <c r="F50" s="14">
        <v>679</v>
      </c>
      <c r="G50" s="14">
        <f t="shared" si="13"/>
        <v>13855</v>
      </c>
      <c r="H50" s="31">
        <v>13726</v>
      </c>
      <c r="I50" s="22">
        <v>922</v>
      </c>
      <c r="J50" s="14">
        <f t="shared" si="14"/>
        <v>14648</v>
      </c>
      <c r="K50" s="60">
        <f t="shared" si="15"/>
        <v>-793</v>
      </c>
      <c r="L50" s="93"/>
    </row>
    <row r="51" spans="1:12" hidden="1" x14ac:dyDescent="0.2">
      <c r="A51" s="119" t="s">
        <v>147</v>
      </c>
      <c r="B51" s="31">
        <v>11385</v>
      </c>
      <c r="C51" s="14">
        <v>217</v>
      </c>
      <c r="D51" s="14">
        <f t="shared" si="12"/>
        <v>11602</v>
      </c>
      <c r="E51" s="31">
        <v>15167</v>
      </c>
      <c r="F51" s="14">
        <v>931</v>
      </c>
      <c r="G51" s="14">
        <f t="shared" si="13"/>
        <v>16098</v>
      </c>
      <c r="H51" s="31">
        <v>15815</v>
      </c>
      <c r="I51" s="22">
        <v>850</v>
      </c>
      <c r="J51" s="14">
        <f t="shared" si="14"/>
        <v>16665</v>
      </c>
      <c r="K51" s="60">
        <f t="shared" si="15"/>
        <v>-567</v>
      </c>
      <c r="L51" s="93"/>
    </row>
    <row r="52" spans="1:12" hidden="1" x14ac:dyDescent="0.2">
      <c r="A52" s="120" t="s">
        <v>141</v>
      </c>
      <c r="B52" s="31">
        <v>10791</v>
      </c>
      <c r="C52" s="14">
        <v>234</v>
      </c>
      <c r="D52" s="130">
        <f t="shared" si="12"/>
        <v>11025</v>
      </c>
      <c r="E52" s="14">
        <v>15562</v>
      </c>
      <c r="F52" s="14">
        <v>636</v>
      </c>
      <c r="G52" s="14">
        <f t="shared" si="13"/>
        <v>16198</v>
      </c>
      <c r="H52" s="31">
        <v>14844</v>
      </c>
      <c r="I52" s="14">
        <v>921</v>
      </c>
      <c r="J52" s="14">
        <f t="shared" si="14"/>
        <v>15765</v>
      </c>
      <c r="K52" s="60">
        <f t="shared" si="15"/>
        <v>433</v>
      </c>
      <c r="L52" s="93"/>
    </row>
    <row r="53" spans="1:12" hidden="1" x14ac:dyDescent="0.2">
      <c r="A53" s="120" t="s">
        <v>146</v>
      </c>
      <c r="B53" s="14">
        <v>13943</v>
      </c>
      <c r="C53" s="14">
        <v>314</v>
      </c>
      <c r="D53" s="130">
        <f t="shared" si="12"/>
        <v>14257</v>
      </c>
      <c r="E53" s="31">
        <v>17997</v>
      </c>
      <c r="F53" s="14">
        <v>437</v>
      </c>
      <c r="G53" s="14">
        <f t="shared" si="13"/>
        <v>18434</v>
      </c>
      <c r="H53" s="31">
        <v>16789</v>
      </c>
      <c r="I53" s="14">
        <v>618</v>
      </c>
      <c r="J53" s="14">
        <f t="shared" si="14"/>
        <v>17407</v>
      </c>
      <c r="K53" s="60">
        <f t="shared" si="15"/>
        <v>1027</v>
      </c>
      <c r="L53" s="93"/>
    </row>
    <row r="54" spans="1:12" hidden="1" x14ac:dyDescent="0.2">
      <c r="A54" s="120" t="s">
        <v>139</v>
      </c>
      <c r="B54" s="14">
        <v>18104</v>
      </c>
      <c r="C54" s="14">
        <v>288</v>
      </c>
      <c r="D54" s="130">
        <f t="shared" si="12"/>
        <v>18392</v>
      </c>
      <c r="E54" s="31">
        <v>22609</v>
      </c>
      <c r="F54" s="14">
        <v>340</v>
      </c>
      <c r="G54" s="14">
        <f t="shared" si="13"/>
        <v>22949</v>
      </c>
      <c r="H54" s="31">
        <v>23066</v>
      </c>
      <c r="I54" s="14">
        <v>571</v>
      </c>
      <c r="J54" s="14">
        <f t="shared" si="14"/>
        <v>23637</v>
      </c>
      <c r="K54" s="60">
        <f t="shared" si="15"/>
        <v>-688</v>
      </c>
      <c r="L54" s="93"/>
    </row>
    <row r="55" spans="1:12" hidden="1" x14ac:dyDescent="0.2">
      <c r="A55" s="120" t="s">
        <v>138</v>
      </c>
      <c r="B55" s="14">
        <v>14394</v>
      </c>
      <c r="C55" s="14">
        <v>286</v>
      </c>
      <c r="D55" s="130">
        <f t="shared" si="12"/>
        <v>14680</v>
      </c>
      <c r="E55" s="14">
        <v>17807</v>
      </c>
      <c r="F55" s="14">
        <v>678</v>
      </c>
      <c r="G55" s="14">
        <f t="shared" si="13"/>
        <v>18485</v>
      </c>
      <c r="H55" s="31">
        <v>19648</v>
      </c>
      <c r="I55" s="14">
        <v>1167</v>
      </c>
      <c r="J55" s="14">
        <f t="shared" si="14"/>
        <v>20815</v>
      </c>
      <c r="K55" s="60">
        <f t="shared" si="15"/>
        <v>-2330</v>
      </c>
      <c r="L55" s="93"/>
    </row>
    <row r="56" spans="1:12" ht="12.75" hidden="1" customHeight="1" x14ac:dyDescent="0.2">
      <c r="A56" s="119" t="s">
        <v>137</v>
      </c>
      <c r="B56" s="31">
        <v>12676</v>
      </c>
      <c r="C56" s="14">
        <v>409</v>
      </c>
      <c r="D56" s="14">
        <f t="shared" si="12"/>
        <v>13085</v>
      </c>
      <c r="E56" s="31">
        <v>16073</v>
      </c>
      <c r="F56" s="14">
        <v>792</v>
      </c>
      <c r="G56" s="14">
        <f t="shared" si="13"/>
        <v>16865</v>
      </c>
      <c r="H56" s="31">
        <v>16858</v>
      </c>
      <c r="I56" s="22">
        <v>865</v>
      </c>
      <c r="J56" s="14">
        <f t="shared" si="14"/>
        <v>17723</v>
      </c>
      <c r="K56" s="60">
        <f t="shared" si="15"/>
        <v>-858</v>
      </c>
      <c r="L56" s="93"/>
    </row>
    <row r="57" spans="1:12" ht="12.75" hidden="1" customHeight="1" x14ac:dyDescent="0.2">
      <c r="A57" s="120" t="s">
        <v>136</v>
      </c>
      <c r="B57" s="14">
        <v>11795</v>
      </c>
      <c r="C57" s="14">
        <v>419</v>
      </c>
      <c r="D57" s="130">
        <f t="shared" si="12"/>
        <v>12214</v>
      </c>
      <c r="E57" s="14">
        <v>15390</v>
      </c>
      <c r="F57" s="14">
        <v>861</v>
      </c>
      <c r="G57" s="14">
        <f t="shared" si="13"/>
        <v>16251</v>
      </c>
      <c r="H57" s="31">
        <v>17080</v>
      </c>
      <c r="I57" s="22">
        <v>672</v>
      </c>
      <c r="J57" s="14">
        <f t="shared" si="14"/>
        <v>17752</v>
      </c>
      <c r="K57" s="60">
        <f t="shared" si="15"/>
        <v>-1501</v>
      </c>
      <c r="L57" s="93"/>
    </row>
    <row r="58" spans="1:12" ht="12.75" hidden="1" customHeight="1" x14ac:dyDescent="0.2">
      <c r="A58" s="119" t="s">
        <v>145</v>
      </c>
      <c r="B58" s="31">
        <v>11834</v>
      </c>
      <c r="C58" s="14">
        <v>277</v>
      </c>
      <c r="D58" s="14">
        <f t="shared" si="12"/>
        <v>12111</v>
      </c>
      <c r="E58" s="31">
        <v>14976</v>
      </c>
      <c r="F58" s="14">
        <v>513</v>
      </c>
      <c r="G58" s="14">
        <f t="shared" si="13"/>
        <v>15489</v>
      </c>
      <c r="H58" s="31">
        <v>16308</v>
      </c>
      <c r="I58" s="22">
        <v>470</v>
      </c>
      <c r="J58" s="14">
        <f t="shared" si="14"/>
        <v>16778</v>
      </c>
      <c r="K58" s="60">
        <f t="shared" si="15"/>
        <v>-1289</v>
      </c>
      <c r="L58" s="93"/>
    </row>
    <row r="59" spans="1:12" ht="12.75" hidden="1" customHeight="1" x14ac:dyDescent="0.2">
      <c r="A59" s="128" t="s">
        <v>134</v>
      </c>
      <c r="B59" s="20">
        <v>20395</v>
      </c>
      <c r="C59" s="20">
        <v>382</v>
      </c>
      <c r="D59" s="142">
        <f t="shared" si="12"/>
        <v>20777</v>
      </c>
      <c r="E59" s="20">
        <v>26817</v>
      </c>
      <c r="F59" s="20">
        <v>1030</v>
      </c>
      <c r="G59" s="20">
        <f t="shared" si="13"/>
        <v>27847</v>
      </c>
      <c r="H59" s="116">
        <v>19803</v>
      </c>
      <c r="I59" s="79">
        <v>693</v>
      </c>
      <c r="J59" s="14">
        <f t="shared" si="14"/>
        <v>20496</v>
      </c>
      <c r="K59" s="60">
        <f t="shared" si="15"/>
        <v>7351</v>
      </c>
      <c r="L59" s="93"/>
    </row>
    <row r="60" spans="1:12" ht="15" hidden="1" customHeight="1" x14ac:dyDescent="0.2">
      <c r="A60" s="207" t="s">
        <v>144</v>
      </c>
      <c r="B60" s="207"/>
      <c r="C60" s="207"/>
      <c r="D60" s="207"/>
      <c r="E60" s="207"/>
      <c r="F60" s="207"/>
      <c r="G60" s="207"/>
      <c r="H60" s="207"/>
      <c r="I60" s="207"/>
      <c r="J60" s="208"/>
      <c r="K60" s="207"/>
      <c r="L60" s="93"/>
    </row>
    <row r="61" spans="1:12" ht="12" hidden="1" customHeight="1" x14ac:dyDescent="0.2">
      <c r="A61" s="111" t="s">
        <v>131</v>
      </c>
      <c r="B61" s="124">
        <v>12177</v>
      </c>
      <c r="C61" s="126">
        <v>477</v>
      </c>
      <c r="D61" s="127">
        <f t="shared" ref="D61:D72" si="16">B61+C61</f>
        <v>12654</v>
      </c>
      <c r="E61" s="126">
        <v>18834</v>
      </c>
      <c r="F61" s="126">
        <v>788</v>
      </c>
      <c r="G61" s="125">
        <f t="shared" ref="G61:G72" si="17">E61+F61</f>
        <v>19622</v>
      </c>
      <c r="H61" s="124">
        <v>26175</v>
      </c>
      <c r="I61" s="123">
        <v>834</v>
      </c>
      <c r="J61" s="122">
        <f t="shared" ref="J61:J72" si="18">H61+I61</f>
        <v>27009</v>
      </c>
      <c r="K61" s="108">
        <f t="shared" ref="K61:K72" si="19">G61-J61</f>
        <v>-7387</v>
      </c>
      <c r="L61" s="93"/>
    </row>
    <row r="62" spans="1:12" ht="12" hidden="1" customHeight="1" x14ac:dyDescent="0.2">
      <c r="A62" s="119" t="s">
        <v>130</v>
      </c>
      <c r="B62" s="31">
        <v>7127</v>
      </c>
      <c r="C62" s="14">
        <v>286</v>
      </c>
      <c r="D62" s="121">
        <f t="shared" si="16"/>
        <v>7413</v>
      </c>
      <c r="E62" s="14">
        <v>11155</v>
      </c>
      <c r="F62" s="14">
        <v>528</v>
      </c>
      <c r="G62" s="121">
        <f t="shared" si="17"/>
        <v>11683</v>
      </c>
      <c r="H62" s="14">
        <v>13822</v>
      </c>
      <c r="I62" s="22">
        <v>616</v>
      </c>
      <c r="J62" s="112">
        <f t="shared" si="18"/>
        <v>14438</v>
      </c>
      <c r="K62" s="108">
        <f t="shared" si="19"/>
        <v>-2755</v>
      </c>
      <c r="L62" s="93"/>
    </row>
    <row r="63" spans="1:12" ht="12" hidden="1" customHeight="1" x14ac:dyDescent="0.2">
      <c r="A63" s="119" t="s">
        <v>143</v>
      </c>
      <c r="B63" s="31">
        <v>11421</v>
      </c>
      <c r="C63" s="14">
        <v>286</v>
      </c>
      <c r="D63" s="121">
        <f t="shared" si="16"/>
        <v>11707</v>
      </c>
      <c r="E63" s="14">
        <v>15098</v>
      </c>
      <c r="F63" s="14">
        <v>663</v>
      </c>
      <c r="G63" s="118">
        <f t="shared" si="17"/>
        <v>15761</v>
      </c>
      <c r="H63" s="31">
        <v>14320</v>
      </c>
      <c r="I63" s="22">
        <v>745</v>
      </c>
      <c r="J63" s="112">
        <f t="shared" si="18"/>
        <v>15065</v>
      </c>
      <c r="K63" s="108">
        <f t="shared" si="19"/>
        <v>696</v>
      </c>
      <c r="L63" s="93"/>
    </row>
    <row r="64" spans="1:12" ht="12" hidden="1" customHeight="1" x14ac:dyDescent="0.2">
      <c r="A64" s="120" t="s">
        <v>142</v>
      </c>
      <c r="B64" s="14">
        <v>10463</v>
      </c>
      <c r="C64" s="14">
        <v>356</v>
      </c>
      <c r="D64" s="121">
        <f t="shared" si="16"/>
        <v>10819</v>
      </c>
      <c r="E64" s="14">
        <v>14942</v>
      </c>
      <c r="F64" s="14">
        <v>1050</v>
      </c>
      <c r="G64" s="121">
        <f t="shared" si="17"/>
        <v>15992</v>
      </c>
      <c r="H64" s="14">
        <v>17501</v>
      </c>
      <c r="I64" s="14">
        <v>1327</v>
      </c>
      <c r="J64" s="112">
        <f t="shared" si="18"/>
        <v>18828</v>
      </c>
      <c r="K64" s="108">
        <f t="shared" si="19"/>
        <v>-2836</v>
      </c>
      <c r="L64" s="93"/>
    </row>
    <row r="65" spans="1:12" ht="12" hidden="1" customHeight="1" x14ac:dyDescent="0.2">
      <c r="A65" s="120" t="s">
        <v>141</v>
      </c>
      <c r="B65" s="14">
        <v>12748</v>
      </c>
      <c r="C65" s="14">
        <v>408</v>
      </c>
      <c r="D65" s="121">
        <f t="shared" si="16"/>
        <v>13156</v>
      </c>
      <c r="E65" s="14">
        <v>18215</v>
      </c>
      <c r="F65" s="14">
        <v>1069</v>
      </c>
      <c r="G65" s="121">
        <f t="shared" si="17"/>
        <v>19284</v>
      </c>
      <c r="H65" s="14">
        <v>16960</v>
      </c>
      <c r="I65" s="22">
        <v>769</v>
      </c>
      <c r="J65" s="112">
        <f t="shared" si="18"/>
        <v>17729</v>
      </c>
      <c r="K65" s="108">
        <f t="shared" si="19"/>
        <v>1555</v>
      </c>
      <c r="L65" s="93"/>
    </row>
    <row r="66" spans="1:12" ht="12" hidden="1" customHeight="1" x14ac:dyDescent="0.2">
      <c r="A66" s="120" t="s">
        <v>140</v>
      </c>
      <c r="B66" s="14">
        <v>15895</v>
      </c>
      <c r="C66" s="14">
        <v>420</v>
      </c>
      <c r="D66" s="121">
        <f t="shared" si="16"/>
        <v>16315</v>
      </c>
      <c r="E66" s="14">
        <v>20473</v>
      </c>
      <c r="F66" s="14">
        <v>985</v>
      </c>
      <c r="G66" s="121">
        <f t="shared" si="17"/>
        <v>21458</v>
      </c>
      <c r="H66" s="14">
        <v>18599</v>
      </c>
      <c r="I66" s="14">
        <v>1075</v>
      </c>
      <c r="J66" s="112">
        <f t="shared" si="18"/>
        <v>19674</v>
      </c>
      <c r="K66" s="108">
        <f t="shared" si="19"/>
        <v>1784</v>
      </c>
      <c r="L66" s="93"/>
    </row>
    <row r="67" spans="1:12" ht="12" hidden="1" customHeight="1" x14ac:dyDescent="0.2">
      <c r="A67" s="120" t="s">
        <v>139</v>
      </c>
      <c r="B67" s="14">
        <v>18838</v>
      </c>
      <c r="C67" s="14">
        <v>403</v>
      </c>
      <c r="D67" s="121">
        <f t="shared" si="16"/>
        <v>19241</v>
      </c>
      <c r="E67" s="14">
        <v>24014</v>
      </c>
      <c r="F67" s="14">
        <v>879</v>
      </c>
      <c r="G67" s="121">
        <f t="shared" si="17"/>
        <v>24893</v>
      </c>
      <c r="H67" s="14">
        <v>24494</v>
      </c>
      <c r="I67" s="22">
        <v>859</v>
      </c>
      <c r="J67" s="112">
        <f t="shared" si="18"/>
        <v>25353</v>
      </c>
      <c r="K67" s="108">
        <f t="shared" si="19"/>
        <v>-460</v>
      </c>
      <c r="L67" s="93"/>
    </row>
    <row r="68" spans="1:12" ht="12" hidden="1" customHeight="1" x14ac:dyDescent="0.2">
      <c r="A68" s="119" t="s">
        <v>138</v>
      </c>
      <c r="B68" s="31">
        <v>15832</v>
      </c>
      <c r="C68" s="14">
        <v>489</v>
      </c>
      <c r="D68" s="118">
        <f t="shared" si="16"/>
        <v>16321</v>
      </c>
      <c r="E68" s="31">
        <v>20475</v>
      </c>
      <c r="F68" s="14">
        <v>719</v>
      </c>
      <c r="G68" s="118">
        <f t="shared" si="17"/>
        <v>21194</v>
      </c>
      <c r="H68" s="31">
        <v>21656</v>
      </c>
      <c r="I68" s="22">
        <v>903</v>
      </c>
      <c r="J68" s="112">
        <f t="shared" si="18"/>
        <v>22559</v>
      </c>
      <c r="K68" s="108">
        <f t="shared" si="19"/>
        <v>-1365</v>
      </c>
      <c r="L68" s="93"/>
    </row>
    <row r="69" spans="1:12" ht="12" hidden="1" customHeight="1" x14ac:dyDescent="0.2">
      <c r="A69" s="119" t="s">
        <v>137</v>
      </c>
      <c r="B69" s="31">
        <v>14434</v>
      </c>
      <c r="C69" s="14">
        <v>409</v>
      </c>
      <c r="D69" s="118">
        <f t="shared" si="16"/>
        <v>14843</v>
      </c>
      <c r="E69" s="31">
        <v>19494</v>
      </c>
      <c r="F69" s="14">
        <v>486</v>
      </c>
      <c r="G69" s="118">
        <f t="shared" si="17"/>
        <v>19980</v>
      </c>
      <c r="H69" s="31">
        <v>19850</v>
      </c>
      <c r="I69" s="22">
        <v>431</v>
      </c>
      <c r="J69" s="112">
        <f t="shared" si="18"/>
        <v>20281</v>
      </c>
      <c r="K69" s="108">
        <f t="shared" si="19"/>
        <v>-301</v>
      </c>
      <c r="L69" s="93"/>
    </row>
    <row r="70" spans="1:12" ht="12" hidden="1" customHeight="1" x14ac:dyDescent="0.2">
      <c r="A70" s="120" t="s">
        <v>136</v>
      </c>
      <c r="B70" s="14">
        <v>14153</v>
      </c>
      <c r="C70" s="14">
        <v>370</v>
      </c>
      <c r="D70" s="118">
        <f t="shared" si="16"/>
        <v>14523</v>
      </c>
      <c r="E70" s="31">
        <v>18928</v>
      </c>
      <c r="F70" s="14">
        <v>457</v>
      </c>
      <c r="G70" s="118">
        <f t="shared" si="17"/>
        <v>19385</v>
      </c>
      <c r="H70" s="31">
        <v>20760</v>
      </c>
      <c r="I70" s="22">
        <v>397</v>
      </c>
      <c r="J70" s="112">
        <f t="shared" si="18"/>
        <v>21157</v>
      </c>
      <c r="K70" s="108">
        <f t="shared" si="19"/>
        <v>-1772</v>
      </c>
      <c r="L70" s="93"/>
    </row>
    <row r="71" spans="1:12" ht="12" hidden="1" customHeight="1" x14ac:dyDescent="0.2">
      <c r="A71" s="119" t="s">
        <v>135</v>
      </c>
      <c r="B71" s="31">
        <v>11032</v>
      </c>
      <c r="C71" s="14">
        <v>451</v>
      </c>
      <c r="D71" s="118">
        <f t="shared" si="16"/>
        <v>11483</v>
      </c>
      <c r="E71" s="31">
        <v>15993</v>
      </c>
      <c r="F71" s="14">
        <v>528</v>
      </c>
      <c r="G71" s="118">
        <f t="shared" si="17"/>
        <v>16521</v>
      </c>
      <c r="H71" s="31">
        <v>16458</v>
      </c>
      <c r="I71" s="22">
        <v>405</v>
      </c>
      <c r="J71" s="112">
        <f t="shared" si="18"/>
        <v>16863</v>
      </c>
      <c r="K71" s="108">
        <f t="shared" si="19"/>
        <v>-342</v>
      </c>
      <c r="L71" s="93"/>
    </row>
    <row r="72" spans="1:12" ht="12" hidden="1" customHeight="1" x14ac:dyDescent="0.2">
      <c r="A72" s="117" t="s">
        <v>134</v>
      </c>
      <c r="B72" s="116">
        <v>23531</v>
      </c>
      <c r="C72" s="20">
        <v>490</v>
      </c>
      <c r="D72" s="115">
        <f t="shared" si="16"/>
        <v>24021</v>
      </c>
      <c r="E72" s="116">
        <v>29866</v>
      </c>
      <c r="F72" s="20">
        <v>867</v>
      </c>
      <c r="G72" s="115">
        <f t="shared" si="17"/>
        <v>30733</v>
      </c>
      <c r="H72" s="114" t="s">
        <v>133</v>
      </c>
      <c r="I72" s="113" t="s">
        <v>132</v>
      </c>
      <c r="J72" s="112">
        <f t="shared" si="18"/>
        <v>21593</v>
      </c>
      <c r="K72" s="108">
        <f t="shared" si="19"/>
        <v>9140</v>
      </c>
      <c r="L72" s="93"/>
    </row>
    <row r="73" spans="1:12" ht="12" customHeight="1" x14ac:dyDescent="0.2">
      <c r="A73" s="248">
        <v>2019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93"/>
    </row>
    <row r="74" spans="1:12" ht="12" hidden="1" customHeight="1" x14ac:dyDescent="0.2">
      <c r="A74" s="111" t="s">
        <v>131</v>
      </c>
      <c r="B74" s="109">
        <v>13396</v>
      </c>
      <c r="C74" s="110">
        <v>359</v>
      </c>
      <c r="D74" s="110">
        <f t="shared" ref="D74:D84" si="20">B74+C74</f>
        <v>13755</v>
      </c>
      <c r="E74" s="109">
        <v>20330</v>
      </c>
      <c r="F74" s="110">
        <v>521</v>
      </c>
      <c r="G74" s="110">
        <f t="shared" ref="G74:G84" si="21">E74+F74</f>
        <v>20851</v>
      </c>
      <c r="H74" s="109">
        <v>29020</v>
      </c>
      <c r="I74" s="110">
        <v>679</v>
      </c>
      <c r="J74" s="122">
        <f t="shared" ref="J74:J85" si="22">H74+I74</f>
        <v>29699</v>
      </c>
      <c r="K74" s="172">
        <f t="shared" ref="K74:K84" si="23">G74-J74</f>
        <v>-8848</v>
      </c>
      <c r="L74" s="93"/>
    </row>
    <row r="75" spans="1:12" ht="12" hidden="1" customHeight="1" x14ac:dyDescent="0.2">
      <c r="A75" s="119" t="s">
        <v>130</v>
      </c>
      <c r="B75" s="170">
        <v>8712</v>
      </c>
      <c r="C75" s="171">
        <v>332</v>
      </c>
      <c r="D75" s="171">
        <f t="shared" si="20"/>
        <v>9044</v>
      </c>
      <c r="E75" s="170">
        <v>12975</v>
      </c>
      <c r="F75" s="171">
        <v>412</v>
      </c>
      <c r="G75" s="171">
        <f t="shared" si="21"/>
        <v>13387</v>
      </c>
      <c r="H75" s="170">
        <v>15817</v>
      </c>
      <c r="I75" s="171">
        <v>304</v>
      </c>
      <c r="J75" s="171">
        <f t="shared" si="22"/>
        <v>16121</v>
      </c>
      <c r="K75" s="173">
        <f t="shared" si="23"/>
        <v>-2734</v>
      </c>
      <c r="L75" s="93"/>
    </row>
    <row r="76" spans="1:12" ht="12" hidden="1" customHeight="1" x14ac:dyDescent="0.2">
      <c r="A76" s="119" t="s">
        <v>143</v>
      </c>
      <c r="B76" s="170">
        <v>10737</v>
      </c>
      <c r="C76" s="171">
        <v>426</v>
      </c>
      <c r="D76" s="171">
        <f t="shared" si="20"/>
        <v>11163</v>
      </c>
      <c r="E76" s="170">
        <v>16037</v>
      </c>
      <c r="F76" s="171">
        <v>506</v>
      </c>
      <c r="G76" s="171">
        <f t="shared" si="21"/>
        <v>16543</v>
      </c>
      <c r="H76" s="170">
        <v>16988</v>
      </c>
      <c r="I76" s="171">
        <v>422</v>
      </c>
      <c r="J76" s="171">
        <f t="shared" si="22"/>
        <v>17410</v>
      </c>
      <c r="K76" s="173">
        <f t="shared" si="23"/>
        <v>-867</v>
      </c>
      <c r="L76" s="93"/>
    </row>
    <row r="77" spans="1:12" ht="12" hidden="1" customHeight="1" x14ac:dyDescent="0.2">
      <c r="A77" s="120" t="s">
        <v>142</v>
      </c>
      <c r="B77" s="171">
        <v>13934</v>
      </c>
      <c r="C77" s="171">
        <v>479</v>
      </c>
      <c r="D77" s="112">
        <f t="shared" si="20"/>
        <v>14413</v>
      </c>
      <c r="E77" s="171">
        <v>18541</v>
      </c>
      <c r="F77" s="171">
        <v>904</v>
      </c>
      <c r="G77" s="112">
        <f t="shared" si="21"/>
        <v>19445</v>
      </c>
      <c r="H77" s="171">
        <v>18085</v>
      </c>
      <c r="I77" s="171">
        <v>1097</v>
      </c>
      <c r="J77" s="112">
        <f t="shared" si="22"/>
        <v>19182</v>
      </c>
      <c r="K77" s="173">
        <f t="shared" si="23"/>
        <v>263</v>
      </c>
      <c r="L77" s="93"/>
    </row>
    <row r="78" spans="1:12" ht="12" hidden="1" customHeight="1" x14ac:dyDescent="0.2">
      <c r="A78" s="120" t="s">
        <v>141</v>
      </c>
      <c r="B78" s="171">
        <v>13117</v>
      </c>
      <c r="C78" s="171">
        <v>448</v>
      </c>
      <c r="D78" s="112">
        <f t="shared" si="20"/>
        <v>13565</v>
      </c>
      <c r="E78" s="171">
        <v>18847</v>
      </c>
      <c r="F78" s="171">
        <v>642</v>
      </c>
      <c r="G78" s="112">
        <f t="shared" si="21"/>
        <v>19489</v>
      </c>
      <c r="H78" s="171">
        <v>18616</v>
      </c>
      <c r="I78" s="171">
        <v>722</v>
      </c>
      <c r="J78" s="112">
        <f t="shared" si="22"/>
        <v>19338</v>
      </c>
      <c r="K78" s="173">
        <f t="shared" si="23"/>
        <v>151</v>
      </c>
      <c r="L78" s="93"/>
    </row>
    <row r="79" spans="1:12" ht="12" hidden="1" customHeight="1" x14ac:dyDescent="0.2">
      <c r="A79" s="119" t="s">
        <v>140</v>
      </c>
      <c r="B79" s="170">
        <v>15511</v>
      </c>
      <c r="C79" s="171">
        <v>681</v>
      </c>
      <c r="D79" s="171">
        <f t="shared" si="20"/>
        <v>16192</v>
      </c>
      <c r="E79" s="170">
        <v>20971</v>
      </c>
      <c r="F79" s="171">
        <v>1080</v>
      </c>
      <c r="G79" s="171">
        <f t="shared" si="21"/>
        <v>22051</v>
      </c>
      <c r="H79" s="170">
        <v>18438</v>
      </c>
      <c r="I79" s="171">
        <v>863</v>
      </c>
      <c r="J79" s="112">
        <f t="shared" si="22"/>
        <v>19301</v>
      </c>
      <c r="K79" s="173">
        <f t="shared" si="23"/>
        <v>2750</v>
      </c>
      <c r="L79" s="93"/>
    </row>
    <row r="80" spans="1:12" ht="12" hidden="1" customHeight="1" x14ac:dyDescent="0.2">
      <c r="A80" s="120" t="s">
        <v>139</v>
      </c>
      <c r="B80" s="171">
        <v>23564</v>
      </c>
      <c r="C80" s="171">
        <v>1083</v>
      </c>
      <c r="D80" s="112">
        <f t="shared" si="20"/>
        <v>24647</v>
      </c>
      <c r="E80" s="171">
        <v>28733</v>
      </c>
      <c r="F80" s="171">
        <v>1517</v>
      </c>
      <c r="G80" s="112">
        <f t="shared" si="21"/>
        <v>30250</v>
      </c>
      <c r="H80" s="170">
        <v>27738</v>
      </c>
      <c r="I80" s="171">
        <v>1182</v>
      </c>
      <c r="J80" s="112">
        <f t="shared" si="22"/>
        <v>28920</v>
      </c>
      <c r="K80" s="173">
        <f t="shared" si="23"/>
        <v>1330</v>
      </c>
      <c r="L80" s="93"/>
    </row>
    <row r="81" spans="1:12" ht="12" hidden="1" customHeight="1" x14ac:dyDescent="0.2">
      <c r="A81" s="120" t="s">
        <v>138</v>
      </c>
      <c r="B81" s="171">
        <v>16767</v>
      </c>
      <c r="C81" s="171">
        <v>722</v>
      </c>
      <c r="D81" s="112">
        <f t="shared" si="20"/>
        <v>17489</v>
      </c>
      <c r="E81" s="171">
        <v>22393</v>
      </c>
      <c r="F81" s="171">
        <v>1132</v>
      </c>
      <c r="G81" s="112">
        <f t="shared" si="21"/>
        <v>23525</v>
      </c>
      <c r="H81" s="171">
        <v>24135</v>
      </c>
      <c r="I81" s="171">
        <v>943</v>
      </c>
      <c r="J81" s="112">
        <f t="shared" si="22"/>
        <v>25078</v>
      </c>
      <c r="K81" s="173">
        <f t="shared" si="23"/>
        <v>-1553</v>
      </c>
      <c r="L81" s="93"/>
    </row>
    <row r="82" spans="1:12" ht="12" hidden="1" customHeight="1" x14ac:dyDescent="0.2">
      <c r="A82" s="120" t="s">
        <v>137</v>
      </c>
      <c r="B82" s="171">
        <v>15602</v>
      </c>
      <c r="C82" s="171">
        <v>610</v>
      </c>
      <c r="D82" s="112">
        <f t="shared" si="20"/>
        <v>16212</v>
      </c>
      <c r="E82" s="171">
        <v>20834</v>
      </c>
      <c r="F82" s="171">
        <v>883</v>
      </c>
      <c r="G82" s="112">
        <f t="shared" si="21"/>
        <v>21717</v>
      </c>
      <c r="H82" s="171">
        <v>20564</v>
      </c>
      <c r="I82" s="171">
        <v>725</v>
      </c>
      <c r="J82" s="112">
        <f t="shared" si="22"/>
        <v>21289</v>
      </c>
      <c r="K82" s="173">
        <f t="shared" si="23"/>
        <v>428</v>
      </c>
      <c r="L82" s="93"/>
    </row>
    <row r="83" spans="1:12" ht="12" hidden="1" customHeight="1" x14ac:dyDescent="0.2">
      <c r="A83" s="120" t="s">
        <v>161</v>
      </c>
      <c r="B83" s="171">
        <v>13945</v>
      </c>
      <c r="C83" s="171">
        <v>599</v>
      </c>
      <c r="D83" s="112">
        <f t="shared" si="20"/>
        <v>14544</v>
      </c>
      <c r="E83" s="171">
        <v>19108</v>
      </c>
      <c r="F83" s="171">
        <v>898</v>
      </c>
      <c r="G83" s="112">
        <f t="shared" si="21"/>
        <v>20006</v>
      </c>
      <c r="H83" s="171">
        <v>21858</v>
      </c>
      <c r="I83" s="171">
        <v>1247</v>
      </c>
      <c r="J83" s="112">
        <f t="shared" si="22"/>
        <v>23105</v>
      </c>
      <c r="K83" s="173">
        <f t="shared" si="23"/>
        <v>-3099</v>
      </c>
      <c r="L83" s="93"/>
    </row>
    <row r="84" spans="1:12" ht="12" customHeight="1" x14ac:dyDescent="0.2">
      <c r="A84" s="120" t="s">
        <v>135</v>
      </c>
      <c r="B84" s="171">
        <v>11274</v>
      </c>
      <c r="C84" s="171">
        <v>633</v>
      </c>
      <c r="D84" s="112">
        <f t="shared" si="20"/>
        <v>11907</v>
      </c>
      <c r="E84" s="171">
        <v>16666</v>
      </c>
      <c r="F84" s="171">
        <v>1198</v>
      </c>
      <c r="G84" s="112">
        <f t="shared" si="21"/>
        <v>17864</v>
      </c>
      <c r="H84" s="171">
        <v>17896</v>
      </c>
      <c r="I84" s="171">
        <v>946</v>
      </c>
      <c r="J84" s="112">
        <f t="shared" si="22"/>
        <v>18842</v>
      </c>
      <c r="K84" s="173">
        <f t="shared" si="23"/>
        <v>-978</v>
      </c>
      <c r="L84" s="93"/>
    </row>
    <row r="85" spans="1:12" ht="12" customHeight="1" x14ac:dyDescent="0.2">
      <c r="A85" s="128" t="s">
        <v>134</v>
      </c>
      <c r="B85" s="175">
        <v>17361</v>
      </c>
      <c r="C85" s="175">
        <v>566</v>
      </c>
      <c r="D85" s="176">
        <f>B85+C85</f>
        <v>17927</v>
      </c>
      <c r="E85" s="175">
        <v>24002</v>
      </c>
      <c r="F85" s="175">
        <v>841</v>
      </c>
      <c r="G85" s="176">
        <f>E85+F85</f>
        <v>24843</v>
      </c>
      <c r="H85" s="175">
        <v>19344</v>
      </c>
      <c r="I85" s="175">
        <v>705</v>
      </c>
      <c r="J85" s="112">
        <f t="shared" si="22"/>
        <v>20049</v>
      </c>
      <c r="K85" s="173">
        <f>G85-J85</f>
        <v>4794</v>
      </c>
      <c r="L85" s="93"/>
    </row>
    <row r="86" spans="1:12" ht="12" customHeight="1" x14ac:dyDescent="0.2">
      <c r="A86" s="206" t="s">
        <v>163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93"/>
    </row>
    <row r="87" spans="1:12" ht="12" customHeight="1" x14ac:dyDescent="0.2">
      <c r="A87" s="132" t="s">
        <v>131</v>
      </c>
      <c r="B87" s="126">
        <v>10115</v>
      </c>
      <c r="C87" s="126">
        <v>341</v>
      </c>
      <c r="D87" s="127">
        <f t="shared" ref="D87:D98" si="24">B87+C87</f>
        <v>10456</v>
      </c>
      <c r="E87" s="126">
        <v>17074</v>
      </c>
      <c r="F87" s="126">
        <v>483</v>
      </c>
      <c r="G87" s="127">
        <f t="shared" ref="G87:G98" si="25">E87+F87</f>
        <v>17557</v>
      </c>
      <c r="H87" s="110">
        <v>23412</v>
      </c>
      <c r="I87" s="126" t="s">
        <v>164</v>
      </c>
      <c r="J87" s="127">
        <f>H87+I87</f>
        <v>23885</v>
      </c>
      <c r="K87" s="172">
        <f>G87-J87</f>
        <v>-6328</v>
      </c>
      <c r="L87" s="93"/>
    </row>
    <row r="88" spans="1:12" ht="12" customHeight="1" x14ac:dyDescent="0.2">
      <c r="A88" s="249" t="s">
        <v>130</v>
      </c>
      <c r="B88" s="31">
        <v>6658</v>
      </c>
      <c r="C88" s="250">
        <v>395</v>
      </c>
      <c r="D88" s="251">
        <f t="shared" si="24"/>
        <v>7053</v>
      </c>
      <c r="E88" s="31">
        <v>10931</v>
      </c>
      <c r="F88" s="250">
        <v>418</v>
      </c>
      <c r="G88" s="251">
        <f t="shared" si="25"/>
        <v>11349</v>
      </c>
      <c r="H88" s="170">
        <v>13059</v>
      </c>
      <c r="I88" s="250" t="s">
        <v>172</v>
      </c>
      <c r="J88" s="121">
        <f>H88+I88</f>
        <v>13382</v>
      </c>
      <c r="K88" s="252">
        <f>G88-J88</f>
        <v>-2033</v>
      </c>
      <c r="L88" s="93"/>
    </row>
    <row r="89" spans="1:12" ht="12" customHeight="1" x14ac:dyDescent="0.2">
      <c r="A89" s="119" t="s">
        <v>143</v>
      </c>
      <c r="B89" s="31">
        <v>3712</v>
      </c>
      <c r="C89" s="14">
        <v>452</v>
      </c>
      <c r="D89" s="118">
        <f t="shared" si="24"/>
        <v>4164</v>
      </c>
      <c r="E89" s="31">
        <v>6543</v>
      </c>
      <c r="F89" s="14">
        <v>514</v>
      </c>
      <c r="G89" s="118">
        <f t="shared" si="25"/>
        <v>7057</v>
      </c>
      <c r="H89" s="178" t="s">
        <v>175</v>
      </c>
      <c r="I89" s="106" t="s">
        <v>176</v>
      </c>
      <c r="J89" s="118">
        <f t="shared" ref="J89:J98" si="26">H89+I89</f>
        <v>8009</v>
      </c>
      <c r="K89" s="173">
        <f t="shared" ref="K89:K98" si="27">G89-J89</f>
        <v>-952</v>
      </c>
      <c r="L89" s="93"/>
    </row>
    <row r="90" spans="1:12" ht="12" customHeight="1" x14ac:dyDescent="0.2">
      <c r="A90" s="119" t="s">
        <v>142</v>
      </c>
      <c r="B90" s="31">
        <v>3</v>
      </c>
      <c r="C90" s="14">
        <v>213</v>
      </c>
      <c r="D90" s="118">
        <f t="shared" si="24"/>
        <v>216</v>
      </c>
      <c r="E90" s="31">
        <v>4</v>
      </c>
      <c r="F90" s="14">
        <v>284</v>
      </c>
      <c r="G90" s="118">
        <f t="shared" si="25"/>
        <v>288</v>
      </c>
      <c r="H90" s="178" t="s">
        <v>173</v>
      </c>
      <c r="I90" s="106" t="s">
        <v>174</v>
      </c>
      <c r="J90" s="118">
        <f t="shared" si="26"/>
        <v>749</v>
      </c>
      <c r="K90" s="173">
        <f t="shared" si="27"/>
        <v>-461</v>
      </c>
      <c r="L90" s="93"/>
    </row>
    <row r="91" spans="1:12" ht="12" customHeight="1" x14ac:dyDescent="0.2">
      <c r="A91" s="119" t="s">
        <v>141</v>
      </c>
      <c r="B91" s="31">
        <v>4</v>
      </c>
      <c r="C91" s="14">
        <v>230</v>
      </c>
      <c r="D91" s="118">
        <f t="shared" si="24"/>
        <v>234</v>
      </c>
      <c r="E91" s="31">
        <v>166</v>
      </c>
      <c r="F91" s="14">
        <v>270</v>
      </c>
      <c r="G91" s="118">
        <f t="shared" si="25"/>
        <v>436</v>
      </c>
      <c r="H91" s="178" t="s">
        <v>177</v>
      </c>
      <c r="I91" s="106" t="s">
        <v>178</v>
      </c>
      <c r="J91" s="118">
        <f t="shared" si="26"/>
        <v>688</v>
      </c>
      <c r="K91" s="173">
        <f t="shared" si="27"/>
        <v>-252</v>
      </c>
      <c r="L91" s="93"/>
    </row>
    <row r="92" spans="1:12" ht="12" customHeight="1" x14ac:dyDescent="0.2">
      <c r="A92" s="119" t="s">
        <v>140</v>
      </c>
      <c r="B92" s="31">
        <v>0</v>
      </c>
      <c r="C92" s="14">
        <v>203</v>
      </c>
      <c r="D92" s="118">
        <f t="shared" si="24"/>
        <v>203</v>
      </c>
      <c r="E92" s="31">
        <v>565</v>
      </c>
      <c r="F92" s="14">
        <v>300</v>
      </c>
      <c r="G92" s="118">
        <f t="shared" si="25"/>
        <v>865</v>
      </c>
      <c r="H92" s="178" t="s">
        <v>179</v>
      </c>
      <c r="I92" s="106" t="s">
        <v>180</v>
      </c>
      <c r="J92" s="118">
        <f t="shared" si="26"/>
        <v>529</v>
      </c>
      <c r="K92" s="173">
        <f t="shared" si="27"/>
        <v>336</v>
      </c>
      <c r="L92" s="93"/>
    </row>
    <row r="93" spans="1:12" ht="12" customHeight="1" x14ac:dyDescent="0.2">
      <c r="A93" s="119" t="s">
        <v>139</v>
      </c>
      <c r="B93" s="31">
        <v>0</v>
      </c>
      <c r="C93" s="14">
        <v>282</v>
      </c>
      <c r="D93" s="118">
        <f t="shared" si="24"/>
        <v>282</v>
      </c>
      <c r="E93" s="31">
        <v>674</v>
      </c>
      <c r="F93" s="14">
        <v>363</v>
      </c>
      <c r="G93" s="118">
        <f t="shared" si="25"/>
        <v>1037</v>
      </c>
      <c r="H93" s="178" t="s">
        <v>181</v>
      </c>
      <c r="I93" s="106" t="s">
        <v>182</v>
      </c>
      <c r="J93" s="118">
        <f t="shared" si="26"/>
        <v>678</v>
      </c>
      <c r="K93" s="173">
        <f t="shared" si="27"/>
        <v>359</v>
      </c>
      <c r="L93" s="93"/>
    </row>
    <row r="94" spans="1:12" ht="12" customHeight="1" x14ac:dyDescent="0.2">
      <c r="A94" s="119" t="s">
        <v>138</v>
      </c>
      <c r="B94" s="31">
        <v>0</v>
      </c>
      <c r="C94" s="14">
        <v>342</v>
      </c>
      <c r="D94" s="118">
        <f t="shared" si="24"/>
        <v>342</v>
      </c>
      <c r="E94" s="31">
        <v>369</v>
      </c>
      <c r="F94" s="14">
        <v>390</v>
      </c>
      <c r="G94" s="118">
        <f t="shared" si="25"/>
        <v>759</v>
      </c>
      <c r="H94" s="178" t="s">
        <v>183</v>
      </c>
      <c r="I94" s="106" t="s">
        <v>184</v>
      </c>
      <c r="J94" s="118">
        <f t="shared" si="26"/>
        <v>688</v>
      </c>
      <c r="K94" s="173">
        <f t="shared" si="27"/>
        <v>71</v>
      </c>
      <c r="L94" s="93"/>
    </row>
    <row r="95" spans="1:12" ht="12" customHeight="1" x14ac:dyDescent="0.2">
      <c r="A95" s="119" t="s">
        <v>137</v>
      </c>
      <c r="B95" s="31">
        <v>0</v>
      </c>
      <c r="C95" s="14">
        <v>312</v>
      </c>
      <c r="D95" s="118">
        <f t="shared" si="24"/>
        <v>312</v>
      </c>
      <c r="E95" s="31">
        <v>312</v>
      </c>
      <c r="F95" s="14">
        <v>372</v>
      </c>
      <c r="G95" s="118">
        <f t="shared" si="25"/>
        <v>684</v>
      </c>
      <c r="H95" s="178" t="s">
        <v>185</v>
      </c>
      <c r="I95" s="106" t="s">
        <v>186</v>
      </c>
      <c r="J95" s="118">
        <f t="shared" si="26"/>
        <v>499</v>
      </c>
      <c r="K95" s="173">
        <f t="shared" si="27"/>
        <v>185</v>
      </c>
      <c r="L95" s="93"/>
    </row>
    <row r="96" spans="1:12" ht="12" customHeight="1" x14ac:dyDescent="0.2">
      <c r="A96" s="119" t="s">
        <v>136</v>
      </c>
      <c r="B96" s="31">
        <v>0</v>
      </c>
      <c r="C96" s="14">
        <v>292</v>
      </c>
      <c r="D96" s="118">
        <f t="shared" si="24"/>
        <v>292</v>
      </c>
      <c r="E96" s="31">
        <v>640</v>
      </c>
      <c r="F96" s="14">
        <v>348</v>
      </c>
      <c r="G96" s="118">
        <f t="shared" si="25"/>
        <v>988</v>
      </c>
      <c r="H96" s="178" t="s">
        <v>187</v>
      </c>
      <c r="I96" s="106" t="s">
        <v>188</v>
      </c>
      <c r="J96" s="118">
        <f t="shared" si="26"/>
        <v>570</v>
      </c>
      <c r="K96" s="173">
        <f t="shared" si="27"/>
        <v>418</v>
      </c>
      <c r="L96" s="93"/>
    </row>
    <row r="97" spans="1:12" ht="12" customHeight="1" x14ac:dyDescent="0.2">
      <c r="A97" s="119" t="s">
        <v>135</v>
      </c>
      <c r="B97" s="31">
        <v>0</v>
      </c>
      <c r="C97" s="14">
        <v>234</v>
      </c>
      <c r="D97" s="118">
        <f t="shared" si="24"/>
        <v>234</v>
      </c>
      <c r="E97" s="31">
        <v>299</v>
      </c>
      <c r="F97" s="14">
        <v>309</v>
      </c>
      <c r="G97" s="118">
        <f t="shared" si="25"/>
        <v>608</v>
      </c>
      <c r="H97" s="178" t="s">
        <v>189</v>
      </c>
      <c r="I97" s="106" t="s">
        <v>190</v>
      </c>
      <c r="J97" s="118">
        <f t="shared" si="26"/>
        <v>351</v>
      </c>
      <c r="K97" s="173">
        <f t="shared" si="27"/>
        <v>257</v>
      </c>
      <c r="L97" s="93"/>
    </row>
    <row r="98" spans="1:12" ht="12" customHeight="1" x14ac:dyDescent="0.2">
      <c r="A98" s="117" t="s">
        <v>134</v>
      </c>
      <c r="B98" s="116">
        <v>28</v>
      </c>
      <c r="C98" s="20">
        <v>167</v>
      </c>
      <c r="D98" s="115">
        <f t="shared" si="24"/>
        <v>195</v>
      </c>
      <c r="E98" s="116">
        <v>509</v>
      </c>
      <c r="F98" s="20">
        <v>236</v>
      </c>
      <c r="G98" s="115">
        <f t="shared" si="25"/>
        <v>745</v>
      </c>
      <c r="H98" s="114" t="s">
        <v>191</v>
      </c>
      <c r="I98" s="113" t="s">
        <v>192</v>
      </c>
      <c r="J98" s="115">
        <f t="shared" si="26"/>
        <v>554</v>
      </c>
      <c r="K98" s="181">
        <f t="shared" si="27"/>
        <v>191</v>
      </c>
      <c r="L98" s="93"/>
    </row>
    <row r="99" spans="1:12" ht="12" customHeight="1" x14ac:dyDescent="0.2">
      <c r="A99" s="201" t="s">
        <v>193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93"/>
    </row>
    <row r="100" spans="1:12" ht="12" customHeight="1" x14ac:dyDescent="0.2">
      <c r="A100" s="111" t="s">
        <v>131</v>
      </c>
      <c r="B100" s="124">
        <v>55</v>
      </c>
      <c r="C100" s="126">
        <v>168</v>
      </c>
      <c r="D100" s="125">
        <f>B100+C100</f>
        <v>223</v>
      </c>
      <c r="E100" s="124">
        <v>291</v>
      </c>
      <c r="F100" s="126">
        <v>238</v>
      </c>
      <c r="G100" s="125">
        <f>E100+F100</f>
        <v>529</v>
      </c>
      <c r="H100" s="184" t="s">
        <v>194</v>
      </c>
      <c r="I100" s="123" t="s">
        <v>195</v>
      </c>
      <c r="J100" s="123">
        <f>H100+I100</f>
        <v>1155</v>
      </c>
      <c r="K100" s="182">
        <f>G100-J100</f>
        <v>-626</v>
      </c>
      <c r="L100" s="93"/>
    </row>
    <row r="101" spans="1:12" ht="12" customHeight="1" x14ac:dyDescent="0.2">
      <c r="A101" s="119" t="s">
        <v>130</v>
      </c>
      <c r="B101" s="31">
        <v>34</v>
      </c>
      <c r="C101" s="14">
        <v>114</v>
      </c>
      <c r="D101" s="118">
        <f t="shared" ref="D101:D111" si="28">B101+C101</f>
        <v>148</v>
      </c>
      <c r="E101" s="31">
        <v>278</v>
      </c>
      <c r="F101" s="14">
        <v>192</v>
      </c>
      <c r="G101" s="118">
        <f t="shared" ref="G101:G111" si="29">E101+F101</f>
        <v>470</v>
      </c>
      <c r="H101" s="144" t="s">
        <v>196</v>
      </c>
      <c r="I101" s="22" t="s">
        <v>197</v>
      </c>
      <c r="J101" s="22">
        <f t="shared" ref="J101:J111" si="30">H101+I101</f>
        <v>646</v>
      </c>
      <c r="K101" s="179">
        <f t="shared" ref="K101:K111" si="31">G101-J101</f>
        <v>-176</v>
      </c>
      <c r="L101" s="93"/>
    </row>
    <row r="102" spans="1:12" ht="12" customHeight="1" x14ac:dyDescent="0.2">
      <c r="A102" s="119" t="s">
        <v>143</v>
      </c>
      <c r="B102" s="31">
        <v>85</v>
      </c>
      <c r="C102" s="14">
        <v>199</v>
      </c>
      <c r="D102" s="118">
        <f t="shared" si="28"/>
        <v>284</v>
      </c>
      <c r="E102" s="31">
        <v>357</v>
      </c>
      <c r="F102" s="14">
        <v>271</v>
      </c>
      <c r="G102" s="118">
        <f t="shared" si="29"/>
        <v>628</v>
      </c>
      <c r="H102" s="144" t="s">
        <v>198</v>
      </c>
      <c r="I102" s="22" t="s">
        <v>199</v>
      </c>
      <c r="J102" s="22">
        <f t="shared" si="30"/>
        <v>447</v>
      </c>
      <c r="K102" s="179">
        <f t="shared" si="31"/>
        <v>181</v>
      </c>
      <c r="L102" s="93"/>
    </row>
    <row r="103" spans="1:12" ht="12" customHeight="1" x14ac:dyDescent="0.2">
      <c r="A103" s="119" t="s">
        <v>142</v>
      </c>
      <c r="B103" s="31">
        <v>239</v>
      </c>
      <c r="C103" s="14">
        <v>130</v>
      </c>
      <c r="D103" s="118">
        <f t="shared" si="28"/>
        <v>369</v>
      </c>
      <c r="E103" s="31">
        <v>486</v>
      </c>
      <c r="F103" s="14">
        <v>174</v>
      </c>
      <c r="G103" s="118">
        <f t="shared" si="29"/>
        <v>660</v>
      </c>
      <c r="H103" s="144" t="s">
        <v>200</v>
      </c>
      <c r="I103" s="22">
        <v>173</v>
      </c>
      <c r="J103" s="22">
        <f t="shared" si="30"/>
        <v>843</v>
      </c>
      <c r="K103" s="179">
        <f t="shared" si="31"/>
        <v>-183</v>
      </c>
      <c r="L103" s="93"/>
    </row>
    <row r="104" spans="1:12" ht="12" customHeight="1" x14ac:dyDescent="0.2">
      <c r="A104" s="119" t="s">
        <v>141</v>
      </c>
      <c r="B104" s="31">
        <v>44</v>
      </c>
      <c r="C104" s="14">
        <v>154</v>
      </c>
      <c r="D104" s="118">
        <f t="shared" si="28"/>
        <v>198</v>
      </c>
      <c r="E104" s="31">
        <v>334</v>
      </c>
      <c r="F104" s="14">
        <v>236</v>
      </c>
      <c r="G104" s="118">
        <f t="shared" si="29"/>
        <v>570</v>
      </c>
      <c r="H104" s="144">
        <v>419</v>
      </c>
      <c r="I104" s="22">
        <v>164</v>
      </c>
      <c r="J104" s="22">
        <f t="shared" si="30"/>
        <v>583</v>
      </c>
      <c r="K104" s="179">
        <f t="shared" si="31"/>
        <v>-13</v>
      </c>
      <c r="L104" s="93"/>
    </row>
    <row r="105" spans="1:12" ht="12" customHeight="1" x14ac:dyDescent="0.2">
      <c r="A105" s="119" t="s">
        <v>140</v>
      </c>
      <c r="B105" s="31">
        <v>120</v>
      </c>
      <c r="C105" s="14">
        <v>43</v>
      </c>
      <c r="D105" s="118">
        <f t="shared" si="28"/>
        <v>163</v>
      </c>
      <c r="E105" s="31">
        <v>427</v>
      </c>
      <c r="F105" s="14">
        <v>82</v>
      </c>
      <c r="G105" s="118">
        <f t="shared" si="29"/>
        <v>509</v>
      </c>
      <c r="H105" s="144">
        <v>1019</v>
      </c>
      <c r="I105" s="22">
        <v>65</v>
      </c>
      <c r="J105" s="22">
        <f t="shared" si="30"/>
        <v>1084</v>
      </c>
      <c r="K105" s="179">
        <f t="shared" si="31"/>
        <v>-575</v>
      </c>
      <c r="L105" s="93"/>
    </row>
    <row r="106" spans="1:12" ht="12" customHeight="1" x14ac:dyDescent="0.2">
      <c r="A106" s="119" t="s">
        <v>139</v>
      </c>
      <c r="B106" s="31">
        <v>59</v>
      </c>
      <c r="C106" s="14">
        <v>11</v>
      </c>
      <c r="D106" s="118">
        <f t="shared" si="28"/>
        <v>70</v>
      </c>
      <c r="E106" s="31">
        <v>255</v>
      </c>
      <c r="F106" s="14">
        <v>103</v>
      </c>
      <c r="G106" s="118">
        <f t="shared" si="29"/>
        <v>358</v>
      </c>
      <c r="H106" s="144">
        <v>589</v>
      </c>
      <c r="I106" s="22">
        <v>116</v>
      </c>
      <c r="J106" s="22">
        <f t="shared" si="30"/>
        <v>705</v>
      </c>
      <c r="K106" s="179">
        <f t="shared" si="31"/>
        <v>-347</v>
      </c>
      <c r="L106" s="93"/>
    </row>
    <row r="107" spans="1:12" ht="12" customHeight="1" x14ac:dyDescent="0.2">
      <c r="A107" s="119" t="s">
        <v>138</v>
      </c>
      <c r="B107" s="31">
        <v>74</v>
      </c>
      <c r="C107" s="14">
        <v>85</v>
      </c>
      <c r="D107" s="118">
        <f t="shared" si="28"/>
        <v>159</v>
      </c>
      <c r="E107" s="31">
        <v>179</v>
      </c>
      <c r="F107" s="14">
        <v>121</v>
      </c>
      <c r="G107" s="118">
        <f t="shared" si="29"/>
        <v>300</v>
      </c>
      <c r="H107" s="144">
        <v>715</v>
      </c>
      <c r="I107" s="22">
        <v>13</v>
      </c>
      <c r="J107" s="22">
        <f t="shared" si="30"/>
        <v>728</v>
      </c>
      <c r="K107" s="179">
        <f t="shared" si="31"/>
        <v>-428</v>
      </c>
      <c r="L107" s="93"/>
    </row>
    <row r="108" spans="1:12" ht="12" customHeight="1" x14ac:dyDescent="0.2">
      <c r="A108" s="119" t="s">
        <v>137</v>
      </c>
      <c r="B108" s="31">
        <v>45</v>
      </c>
      <c r="C108" s="14">
        <v>225</v>
      </c>
      <c r="D108" s="118">
        <f t="shared" si="28"/>
        <v>270</v>
      </c>
      <c r="E108" s="31">
        <v>377</v>
      </c>
      <c r="F108" s="14">
        <v>369</v>
      </c>
      <c r="G108" s="118">
        <f t="shared" si="29"/>
        <v>746</v>
      </c>
      <c r="H108" s="144">
        <v>798</v>
      </c>
      <c r="I108" s="22">
        <v>300</v>
      </c>
      <c r="J108" s="22">
        <f t="shared" si="30"/>
        <v>1098</v>
      </c>
      <c r="K108" s="179">
        <f t="shared" si="31"/>
        <v>-352</v>
      </c>
      <c r="L108" s="93"/>
    </row>
    <row r="109" spans="1:12" ht="12" customHeight="1" x14ac:dyDescent="0.2">
      <c r="A109" s="119" t="s">
        <v>136</v>
      </c>
      <c r="B109" s="31">
        <v>49</v>
      </c>
      <c r="C109" s="14">
        <v>102</v>
      </c>
      <c r="D109" s="118">
        <f t="shared" si="28"/>
        <v>151</v>
      </c>
      <c r="E109" s="31">
        <v>382</v>
      </c>
      <c r="F109" s="14">
        <v>183</v>
      </c>
      <c r="G109" s="118">
        <f t="shared" si="29"/>
        <v>565</v>
      </c>
      <c r="H109" s="144">
        <v>1037</v>
      </c>
      <c r="I109" s="22">
        <v>247</v>
      </c>
      <c r="J109" s="22">
        <f t="shared" si="30"/>
        <v>1284</v>
      </c>
      <c r="K109" s="179">
        <f t="shared" si="31"/>
        <v>-719</v>
      </c>
      <c r="L109" s="93"/>
    </row>
    <row r="110" spans="1:12" ht="12" customHeight="1" x14ac:dyDescent="0.2">
      <c r="A110" s="119" t="s">
        <v>135</v>
      </c>
      <c r="B110" s="31">
        <v>98</v>
      </c>
      <c r="C110" s="14">
        <v>161</v>
      </c>
      <c r="D110" s="118">
        <f t="shared" si="28"/>
        <v>259</v>
      </c>
      <c r="E110" s="31">
        <v>567</v>
      </c>
      <c r="F110" s="14">
        <v>244</v>
      </c>
      <c r="G110" s="118">
        <f t="shared" si="29"/>
        <v>811</v>
      </c>
      <c r="H110" s="144">
        <v>1999</v>
      </c>
      <c r="I110" s="22">
        <v>172</v>
      </c>
      <c r="J110" s="22">
        <f t="shared" si="30"/>
        <v>2171</v>
      </c>
      <c r="K110" s="179">
        <f t="shared" si="31"/>
        <v>-1360</v>
      </c>
      <c r="L110" s="93"/>
    </row>
    <row r="111" spans="1:12" ht="12" customHeight="1" x14ac:dyDescent="0.2">
      <c r="A111" s="117" t="s">
        <v>134</v>
      </c>
      <c r="B111" s="116">
        <v>194</v>
      </c>
      <c r="C111" s="20">
        <v>103</v>
      </c>
      <c r="D111" s="115">
        <f t="shared" si="28"/>
        <v>297</v>
      </c>
      <c r="E111" s="116">
        <v>1078</v>
      </c>
      <c r="F111" s="20">
        <v>239</v>
      </c>
      <c r="G111" s="115">
        <f t="shared" si="29"/>
        <v>1317</v>
      </c>
      <c r="H111" s="143">
        <v>2038</v>
      </c>
      <c r="I111" s="79">
        <v>212</v>
      </c>
      <c r="J111" s="79">
        <f t="shared" si="30"/>
        <v>2250</v>
      </c>
      <c r="K111" s="180">
        <f t="shared" si="31"/>
        <v>-933</v>
      </c>
      <c r="L111" s="93"/>
    </row>
    <row r="112" spans="1:12" ht="12" customHeight="1" x14ac:dyDescent="0.2">
      <c r="A112" s="202" t="s">
        <v>201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93"/>
    </row>
    <row r="113" spans="1:12" ht="12" customHeight="1" x14ac:dyDescent="0.2">
      <c r="A113" s="119" t="s">
        <v>131</v>
      </c>
      <c r="B113" s="194">
        <v>107</v>
      </c>
      <c r="C113" s="195">
        <v>141</v>
      </c>
      <c r="D113" s="192">
        <f>B113+C113</f>
        <v>248</v>
      </c>
      <c r="E113" s="194">
        <v>191</v>
      </c>
      <c r="F113" s="22">
        <v>180</v>
      </c>
      <c r="G113" s="192">
        <f>E113+F113</f>
        <v>371</v>
      </c>
      <c r="H113" s="194">
        <v>1015</v>
      </c>
      <c r="I113" s="195">
        <v>198</v>
      </c>
      <c r="J113" s="195">
        <f>H113+I113</f>
        <v>1213</v>
      </c>
      <c r="K113" s="183">
        <f>G113-J113</f>
        <v>-842</v>
      </c>
      <c r="L113" s="93"/>
    </row>
    <row r="114" spans="1:12" ht="12" customHeight="1" x14ac:dyDescent="0.2">
      <c r="A114" s="119" t="s">
        <v>130</v>
      </c>
      <c r="B114" s="196">
        <v>47</v>
      </c>
      <c r="C114" s="195">
        <v>104</v>
      </c>
      <c r="D114" s="192">
        <f t="shared" ref="D114:D124" si="32">B114+C114</f>
        <v>151</v>
      </c>
      <c r="E114" s="196">
        <v>295</v>
      </c>
      <c r="F114" s="22">
        <v>141</v>
      </c>
      <c r="G114" s="192">
        <f t="shared" ref="G114:G124" si="33">E114+F114</f>
        <v>436</v>
      </c>
      <c r="H114" s="196">
        <v>1105</v>
      </c>
      <c r="I114" s="195">
        <v>153</v>
      </c>
      <c r="J114" s="195">
        <f t="shared" ref="J114:J124" si="34">H114+I114</f>
        <v>1258</v>
      </c>
      <c r="K114" s="185">
        <f t="shared" ref="K114:K119" si="35">G114-J114</f>
        <v>-822</v>
      </c>
      <c r="L114" s="93"/>
    </row>
    <row r="115" spans="1:12" ht="12" customHeight="1" x14ac:dyDescent="0.2">
      <c r="A115" s="119" t="s">
        <v>143</v>
      </c>
      <c r="B115" s="196">
        <v>142</v>
      </c>
      <c r="C115" s="195">
        <v>146</v>
      </c>
      <c r="D115" s="192">
        <f t="shared" si="32"/>
        <v>288</v>
      </c>
      <c r="E115" s="196">
        <v>459</v>
      </c>
      <c r="F115" s="22">
        <v>211</v>
      </c>
      <c r="G115" s="192">
        <f t="shared" si="33"/>
        <v>670</v>
      </c>
      <c r="H115" s="196">
        <v>2218</v>
      </c>
      <c r="I115" s="195">
        <v>162</v>
      </c>
      <c r="J115" s="195">
        <f t="shared" si="34"/>
        <v>2380</v>
      </c>
      <c r="K115" s="185">
        <f t="shared" si="35"/>
        <v>-1710</v>
      </c>
      <c r="L115" s="93"/>
    </row>
    <row r="116" spans="1:12" ht="12" customHeight="1" x14ac:dyDescent="0.2">
      <c r="A116" s="119" t="s">
        <v>142</v>
      </c>
      <c r="B116" s="196">
        <v>81</v>
      </c>
      <c r="C116" s="195">
        <v>142</v>
      </c>
      <c r="D116" s="192">
        <f t="shared" si="32"/>
        <v>223</v>
      </c>
      <c r="E116" s="196">
        <v>374</v>
      </c>
      <c r="F116" s="22">
        <v>175</v>
      </c>
      <c r="G116" s="192">
        <f t="shared" si="33"/>
        <v>549</v>
      </c>
      <c r="H116" s="196">
        <v>945</v>
      </c>
      <c r="I116" s="195">
        <v>164</v>
      </c>
      <c r="J116" s="195">
        <f t="shared" si="34"/>
        <v>1109</v>
      </c>
      <c r="K116" s="185">
        <f t="shared" si="35"/>
        <v>-560</v>
      </c>
      <c r="L116" s="93"/>
    </row>
    <row r="117" spans="1:12" ht="12" customHeight="1" x14ac:dyDescent="0.2">
      <c r="A117" s="119" t="s">
        <v>141</v>
      </c>
      <c r="B117" s="196">
        <v>530</v>
      </c>
      <c r="C117" s="195">
        <v>125</v>
      </c>
      <c r="D117" s="192">
        <f t="shared" si="32"/>
        <v>655</v>
      </c>
      <c r="E117" s="196">
        <v>1466</v>
      </c>
      <c r="F117" s="22">
        <v>178</v>
      </c>
      <c r="G117" s="192">
        <f t="shared" si="33"/>
        <v>1644</v>
      </c>
      <c r="H117" s="196">
        <v>1446</v>
      </c>
      <c r="I117" s="195">
        <v>126</v>
      </c>
      <c r="J117" s="195">
        <f t="shared" si="34"/>
        <v>1572</v>
      </c>
      <c r="K117" s="185">
        <f t="shared" si="35"/>
        <v>72</v>
      </c>
      <c r="L117" s="93"/>
    </row>
    <row r="118" spans="1:12" ht="12" customHeight="1" x14ac:dyDescent="0.2">
      <c r="A118" s="119" t="s">
        <v>140</v>
      </c>
      <c r="B118" s="196">
        <v>715</v>
      </c>
      <c r="C118" s="195">
        <v>151</v>
      </c>
      <c r="D118" s="192">
        <f t="shared" si="32"/>
        <v>866</v>
      </c>
      <c r="E118" s="196">
        <v>2893</v>
      </c>
      <c r="F118" s="22">
        <v>228</v>
      </c>
      <c r="G118" s="192">
        <f t="shared" si="33"/>
        <v>3121</v>
      </c>
      <c r="H118" s="196">
        <v>2226</v>
      </c>
      <c r="I118" s="195">
        <v>150</v>
      </c>
      <c r="J118" s="195">
        <f t="shared" si="34"/>
        <v>2376</v>
      </c>
      <c r="K118" s="185">
        <f t="shared" si="35"/>
        <v>745</v>
      </c>
      <c r="L118" s="93"/>
    </row>
    <row r="119" spans="1:12" ht="12" customHeight="1" x14ac:dyDescent="0.2">
      <c r="A119" s="119" t="s">
        <v>139</v>
      </c>
      <c r="B119" s="196">
        <v>975</v>
      </c>
      <c r="C119" s="195">
        <v>164</v>
      </c>
      <c r="D119" s="192">
        <f t="shared" si="32"/>
        <v>1139</v>
      </c>
      <c r="E119" s="196">
        <v>2948</v>
      </c>
      <c r="F119" s="22">
        <v>314</v>
      </c>
      <c r="G119" s="192">
        <f t="shared" si="33"/>
        <v>3262</v>
      </c>
      <c r="H119" s="196">
        <v>2700</v>
      </c>
      <c r="I119" s="195">
        <v>242</v>
      </c>
      <c r="J119" s="195">
        <f t="shared" si="34"/>
        <v>2942</v>
      </c>
      <c r="K119" s="185">
        <f t="shared" si="35"/>
        <v>320</v>
      </c>
      <c r="L119" s="93"/>
    </row>
    <row r="120" spans="1:12" ht="12" customHeight="1" x14ac:dyDescent="0.2">
      <c r="A120" s="119" t="s">
        <v>138</v>
      </c>
      <c r="B120" s="196">
        <v>5967</v>
      </c>
      <c r="C120" s="199">
        <v>351</v>
      </c>
      <c r="D120" s="200">
        <f t="shared" si="32"/>
        <v>6318</v>
      </c>
      <c r="E120" s="196">
        <v>8910</v>
      </c>
      <c r="F120" s="22">
        <v>546</v>
      </c>
      <c r="G120" s="200">
        <f t="shared" si="33"/>
        <v>9456</v>
      </c>
      <c r="H120" s="196">
        <v>6688</v>
      </c>
      <c r="I120" s="199">
        <v>373</v>
      </c>
      <c r="J120" s="199">
        <f t="shared" si="34"/>
        <v>7061</v>
      </c>
      <c r="K120" s="185">
        <f>G120-J120</f>
        <v>2395</v>
      </c>
      <c r="L120" s="93"/>
    </row>
    <row r="121" spans="1:12" ht="12" customHeight="1" x14ac:dyDescent="0.2">
      <c r="A121" s="119" t="s">
        <v>137</v>
      </c>
      <c r="B121" s="196">
        <v>7629</v>
      </c>
      <c r="C121" s="199">
        <v>632</v>
      </c>
      <c r="D121" s="200">
        <f t="shared" si="32"/>
        <v>8261</v>
      </c>
      <c r="E121" s="196">
        <v>9514</v>
      </c>
      <c r="F121" s="22">
        <v>707</v>
      </c>
      <c r="G121" s="200">
        <f t="shared" si="33"/>
        <v>10221</v>
      </c>
      <c r="H121" s="196">
        <v>8679</v>
      </c>
      <c r="I121" s="199">
        <v>928</v>
      </c>
      <c r="J121" s="199">
        <f t="shared" si="34"/>
        <v>9607</v>
      </c>
      <c r="K121" s="185">
        <f>G121-J121</f>
        <v>614</v>
      </c>
      <c r="L121" s="93"/>
    </row>
    <row r="122" spans="1:12" ht="12" customHeight="1" x14ac:dyDescent="0.2">
      <c r="A122" s="119" t="s">
        <v>136</v>
      </c>
      <c r="B122" s="196">
        <v>6917</v>
      </c>
      <c r="C122" s="199">
        <v>254</v>
      </c>
      <c r="D122" s="200">
        <f t="shared" si="32"/>
        <v>7171</v>
      </c>
      <c r="E122" s="196">
        <v>10303</v>
      </c>
      <c r="F122" s="22">
        <v>673</v>
      </c>
      <c r="G122" s="200">
        <f t="shared" si="33"/>
        <v>10976</v>
      </c>
      <c r="H122" s="196">
        <v>10790</v>
      </c>
      <c r="I122" s="199">
        <v>693</v>
      </c>
      <c r="J122" s="199">
        <f t="shared" si="34"/>
        <v>11483</v>
      </c>
      <c r="K122" s="144">
        <f>G122-J122</f>
        <v>-507</v>
      </c>
      <c r="L122" s="93"/>
    </row>
    <row r="123" spans="1:12" ht="12" customHeight="1" x14ac:dyDescent="0.2">
      <c r="A123" s="119" t="s">
        <v>135</v>
      </c>
      <c r="B123" s="196">
        <v>8085</v>
      </c>
      <c r="C123" s="199">
        <v>445</v>
      </c>
      <c r="D123" s="200">
        <f t="shared" si="32"/>
        <v>8530</v>
      </c>
      <c r="E123" s="196">
        <v>11493</v>
      </c>
      <c r="F123" s="22">
        <v>949</v>
      </c>
      <c r="G123" s="200">
        <f t="shared" si="33"/>
        <v>12442</v>
      </c>
      <c r="H123" s="196">
        <v>13020</v>
      </c>
      <c r="I123" s="199">
        <v>984</v>
      </c>
      <c r="J123" s="199">
        <f t="shared" si="34"/>
        <v>14004</v>
      </c>
      <c r="K123" s="144">
        <f>G123-J123</f>
        <v>-1562</v>
      </c>
      <c r="L123" s="93"/>
    </row>
    <row r="124" spans="1:12" ht="12" customHeight="1" x14ac:dyDescent="0.2">
      <c r="A124" s="186" t="s">
        <v>134</v>
      </c>
      <c r="B124" s="197">
        <v>16009</v>
      </c>
      <c r="C124" s="198">
        <v>770</v>
      </c>
      <c r="D124" s="193">
        <f t="shared" si="32"/>
        <v>16779</v>
      </c>
      <c r="E124" s="197">
        <v>20920</v>
      </c>
      <c r="F124" s="188">
        <v>1985</v>
      </c>
      <c r="G124" s="193">
        <f t="shared" si="33"/>
        <v>22905</v>
      </c>
      <c r="H124" s="197">
        <v>14234</v>
      </c>
      <c r="I124" s="198">
        <v>1246</v>
      </c>
      <c r="J124" s="198">
        <f t="shared" si="34"/>
        <v>15480</v>
      </c>
      <c r="K124" s="187">
        <f>G124-J124</f>
        <v>7425</v>
      </c>
      <c r="L124" s="93"/>
    </row>
    <row r="125" spans="1:12" ht="12" customHeight="1" x14ac:dyDescent="0.2">
      <c r="A125" s="119"/>
      <c r="B125" s="108"/>
      <c r="C125" s="108"/>
      <c r="D125" s="107"/>
      <c r="E125" s="108"/>
      <c r="F125" s="108"/>
      <c r="G125" s="107"/>
      <c r="H125" s="177"/>
      <c r="I125" s="177"/>
      <c r="J125" s="177"/>
      <c r="K125" s="177"/>
      <c r="L125" s="93"/>
    </row>
    <row r="126" spans="1:12" ht="16.149999999999999" customHeight="1" x14ac:dyDescent="0.25">
      <c r="A126" s="83" t="s">
        <v>209</v>
      </c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93"/>
    </row>
    <row r="127" spans="1:12" ht="16.149999999999999" customHeight="1" x14ac:dyDescent="0.25">
      <c r="A127" s="85" t="s">
        <v>210</v>
      </c>
      <c r="B127" s="1"/>
      <c r="C127" s="2"/>
      <c r="D127" s="2"/>
      <c r="E127" s="2"/>
      <c r="F127" s="2"/>
      <c r="G127" s="2"/>
      <c r="H127" s="105"/>
      <c r="I127" s="104"/>
      <c r="J127" s="105"/>
      <c r="K127" s="2"/>
    </row>
    <row r="128" spans="1:12" ht="16.149999999999999" customHeight="1" x14ac:dyDescent="0.25">
      <c r="A128" s="85" t="s">
        <v>129</v>
      </c>
      <c r="B128" s="1"/>
      <c r="C128" s="2"/>
      <c r="D128" s="103"/>
      <c r="E128" s="104"/>
      <c r="F128" s="104"/>
      <c r="G128" s="103"/>
      <c r="H128" s="2"/>
      <c r="I128" s="2"/>
      <c r="J128" s="2"/>
      <c r="K128" s="2"/>
    </row>
    <row r="129" spans="1:7" ht="16.149999999999999" customHeight="1" x14ac:dyDescent="0.25">
      <c r="A129" s="84" t="s">
        <v>128</v>
      </c>
      <c r="B129" s="2"/>
      <c r="C129" s="2"/>
      <c r="D129" s="93"/>
      <c r="E129" s="93"/>
      <c r="G129" s="93"/>
    </row>
  </sheetData>
  <mergeCells count="11">
    <mergeCell ref="A99:K99"/>
    <mergeCell ref="A112:K112"/>
    <mergeCell ref="B3:D3"/>
    <mergeCell ref="E3:G3"/>
    <mergeCell ref="H3:J3"/>
    <mergeCell ref="A86:K86"/>
    <mergeCell ref="A73:K73"/>
    <mergeCell ref="A60:K60"/>
    <mergeCell ref="A47:K47"/>
    <mergeCell ref="A31:K31"/>
    <mergeCell ref="A18:K18"/>
  </mergeCells>
  <pageMargins left="0.19685039370078741" right="0.19685039370078741" top="0.19685039370078741" bottom="0.47244094488188981" header="0.23622047244094491" footer="0.31496062992125984"/>
  <pageSetup scale="95" orientation="portrait" r:id="rId1"/>
  <ignoredErrors>
    <ignoredError sqref="H72:I72 A14:A16 A31 A60 A47 A18 A86 H89:I89 I87:I88 A99 H100:I100 H90:H98 I90:I98 H101:I102 H103 A112" numberStoredAsText="1"/>
    <ignoredError sqref="G12:G14 K13 D14 I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5"/>
  <sheetViews>
    <sheetView zoomScaleNormal="100" zoomScaleSheetLayoutView="100" workbookViewId="0">
      <selection activeCell="W11" sqref="W11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204</v>
      </c>
      <c r="C1" s="4"/>
      <c r="D1" s="5"/>
      <c r="E1" s="5"/>
      <c r="F1" s="5"/>
      <c r="G1" s="6"/>
      <c r="H1" s="6"/>
      <c r="I1" s="6"/>
    </row>
    <row r="2" spans="2:17" ht="7.5" customHeight="1" x14ac:dyDescent="0.25">
      <c r="B2" s="7"/>
      <c r="C2" s="7"/>
      <c r="D2" s="8"/>
      <c r="E2" s="8"/>
      <c r="F2" s="8"/>
    </row>
    <row r="3" spans="2:17" s="10" customFormat="1" ht="20.100000000000001" customHeight="1" x14ac:dyDescent="0.2">
      <c r="B3" s="211" t="s">
        <v>6</v>
      </c>
      <c r="C3" s="214" t="s">
        <v>107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2:17" s="10" customFormat="1" ht="20.100000000000001" customHeight="1" x14ac:dyDescent="0.2">
      <c r="B4" s="212"/>
      <c r="C4" s="214" t="s">
        <v>0</v>
      </c>
      <c r="D4" s="215"/>
      <c r="E4" s="215"/>
      <c r="F4" s="215" t="s">
        <v>3</v>
      </c>
      <c r="G4" s="215"/>
      <c r="H4" s="215"/>
      <c r="I4" s="215" t="s">
        <v>121</v>
      </c>
      <c r="J4" s="215"/>
      <c r="K4" s="215"/>
      <c r="L4" s="215" t="s">
        <v>5</v>
      </c>
      <c r="M4" s="215"/>
      <c r="N4" s="215"/>
      <c r="O4" s="213" t="s">
        <v>122</v>
      </c>
      <c r="P4" s="213"/>
      <c r="Q4" s="213"/>
    </row>
    <row r="5" spans="2:17" s="10" customFormat="1" ht="20.100000000000001" customHeight="1" x14ac:dyDescent="0.2">
      <c r="B5" s="212"/>
      <c r="C5" s="49" t="s">
        <v>0</v>
      </c>
      <c r="D5" s="48" t="s">
        <v>7</v>
      </c>
      <c r="E5" s="48" t="s">
        <v>8</v>
      </c>
      <c r="F5" s="48" t="s">
        <v>0</v>
      </c>
      <c r="G5" s="48" t="s">
        <v>7</v>
      </c>
      <c r="H5" s="48" t="s">
        <v>8</v>
      </c>
      <c r="I5" s="48" t="s">
        <v>0</v>
      </c>
      <c r="J5" s="48" t="s">
        <v>7</v>
      </c>
      <c r="K5" s="48" t="s">
        <v>8</v>
      </c>
      <c r="L5" s="48" t="s">
        <v>0</v>
      </c>
      <c r="M5" s="48" t="s">
        <v>7</v>
      </c>
      <c r="N5" s="48" t="s">
        <v>8</v>
      </c>
      <c r="O5" s="53" t="s">
        <v>0</v>
      </c>
      <c r="P5" s="53" t="s">
        <v>7</v>
      </c>
      <c r="Q5" s="53" t="s">
        <v>8</v>
      </c>
    </row>
    <row r="6" spans="2:17" s="10" customFormat="1" ht="21" customHeight="1" x14ac:dyDescent="0.2">
      <c r="B6" s="35" t="s">
        <v>0</v>
      </c>
      <c r="C6" s="50">
        <v>22905</v>
      </c>
      <c r="D6" s="36">
        <v>11675</v>
      </c>
      <c r="E6" s="36">
        <v>11230</v>
      </c>
      <c r="F6" s="36">
        <v>16117</v>
      </c>
      <c r="G6" s="36">
        <v>7687</v>
      </c>
      <c r="H6" s="36">
        <v>8430</v>
      </c>
      <c r="I6" s="36">
        <v>6126</v>
      </c>
      <c r="J6" s="36">
        <v>3610</v>
      </c>
      <c r="K6" s="36">
        <v>2516</v>
      </c>
      <c r="L6" s="36">
        <v>332</v>
      </c>
      <c r="M6" s="36">
        <v>186</v>
      </c>
      <c r="N6" s="36">
        <v>146</v>
      </c>
      <c r="O6" s="36">
        <v>330</v>
      </c>
      <c r="P6" s="36">
        <v>192</v>
      </c>
      <c r="Q6" s="36">
        <v>138</v>
      </c>
    </row>
    <row r="7" spans="2:17" s="10" customFormat="1" ht="21" customHeight="1" x14ac:dyDescent="0.2">
      <c r="B7" s="12" t="s">
        <v>9</v>
      </c>
      <c r="C7" s="51">
        <v>1018</v>
      </c>
      <c r="D7" s="10">
        <v>518</v>
      </c>
      <c r="E7" s="10">
        <v>500</v>
      </c>
      <c r="F7" s="10">
        <v>887</v>
      </c>
      <c r="G7" s="10">
        <v>451</v>
      </c>
      <c r="H7" s="10">
        <v>436</v>
      </c>
      <c r="I7" s="10">
        <v>103</v>
      </c>
      <c r="J7" s="10">
        <v>54</v>
      </c>
      <c r="K7" s="10">
        <v>49</v>
      </c>
      <c r="L7" s="10">
        <v>11</v>
      </c>
      <c r="M7" s="10">
        <v>5</v>
      </c>
      <c r="N7" s="10">
        <v>6</v>
      </c>
      <c r="O7" s="10">
        <v>17</v>
      </c>
      <c r="P7" s="10">
        <v>8</v>
      </c>
      <c r="Q7" s="10">
        <v>9</v>
      </c>
    </row>
    <row r="8" spans="2:17" s="10" customFormat="1" ht="21" customHeight="1" x14ac:dyDescent="0.2">
      <c r="B8" s="11" t="s">
        <v>10</v>
      </c>
      <c r="C8" s="51">
        <v>1165</v>
      </c>
      <c r="D8" s="10">
        <v>602</v>
      </c>
      <c r="E8" s="10">
        <v>563</v>
      </c>
      <c r="F8" s="10">
        <v>1009</v>
      </c>
      <c r="G8" s="10">
        <v>531</v>
      </c>
      <c r="H8" s="10">
        <v>478</v>
      </c>
      <c r="I8" s="10">
        <v>135</v>
      </c>
      <c r="J8" s="10">
        <v>59</v>
      </c>
      <c r="K8" s="10">
        <v>76</v>
      </c>
      <c r="L8" s="10">
        <v>14</v>
      </c>
      <c r="M8" s="10">
        <v>8</v>
      </c>
      <c r="N8" s="10">
        <v>6</v>
      </c>
      <c r="O8" s="10">
        <v>7</v>
      </c>
      <c r="P8" s="10">
        <v>4</v>
      </c>
      <c r="Q8" s="10">
        <v>3</v>
      </c>
    </row>
    <row r="9" spans="2:17" s="10" customFormat="1" ht="21" customHeight="1" x14ac:dyDescent="0.2">
      <c r="B9" s="11" t="s">
        <v>11</v>
      </c>
      <c r="C9" s="51">
        <v>1406</v>
      </c>
      <c r="D9" s="10">
        <v>685</v>
      </c>
      <c r="E9" s="10">
        <v>721</v>
      </c>
      <c r="F9" s="10">
        <v>1221</v>
      </c>
      <c r="G9" s="10">
        <v>586</v>
      </c>
      <c r="H9" s="10">
        <v>635</v>
      </c>
      <c r="I9" s="10">
        <v>149</v>
      </c>
      <c r="J9" s="10">
        <v>80</v>
      </c>
      <c r="K9" s="10">
        <v>69</v>
      </c>
      <c r="L9" s="10">
        <v>20</v>
      </c>
      <c r="M9" s="10">
        <v>11</v>
      </c>
      <c r="N9" s="10">
        <v>9</v>
      </c>
      <c r="O9" s="10">
        <v>16</v>
      </c>
      <c r="P9" s="10">
        <v>8</v>
      </c>
      <c r="Q9" s="10">
        <v>8</v>
      </c>
    </row>
    <row r="10" spans="2:17" s="10" customFormat="1" ht="21" customHeight="1" x14ac:dyDescent="0.2">
      <c r="B10" s="12" t="s">
        <v>12</v>
      </c>
      <c r="C10" s="51">
        <v>1739</v>
      </c>
      <c r="D10" s="10">
        <v>796</v>
      </c>
      <c r="E10" s="10">
        <v>943</v>
      </c>
      <c r="F10" s="10">
        <v>1414</v>
      </c>
      <c r="G10" s="10">
        <v>620</v>
      </c>
      <c r="H10" s="10">
        <v>794</v>
      </c>
      <c r="I10" s="10">
        <v>295</v>
      </c>
      <c r="J10" s="10">
        <v>157</v>
      </c>
      <c r="K10" s="10">
        <v>138</v>
      </c>
      <c r="L10" s="10">
        <v>18</v>
      </c>
      <c r="M10" s="10">
        <v>10</v>
      </c>
      <c r="N10" s="10">
        <v>8</v>
      </c>
      <c r="O10" s="10">
        <v>12</v>
      </c>
      <c r="P10" s="10">
        <v>9</v>
      </c>
      <c r="Q10" s="10">
        <v>3</v>
      </c>
    </row>
    <row r="11" spans="2:17" s="10" customFormat="1" ht="21" customHeight="1" x14ac:dyDescent="0.2">
      <c r="B11" s="12" t="s">
        <v>13</v>
      </c>
      <c r="C11" s="51">
        <v>2139</v>
      </c>
      <c r="D11" s="10">
        <v>1060</v>
      </c>
      <c r="E11" s="10">
        <v>1079</v>
      </c>
      <c r="F11" s="10">
        <v>1364</v>
      </c>
      <c r="G11" s="10">
        <v>581</v>
      </c>
      <c r="H11" s="10">
        <v>783</v>
      </c>
      <c r="I11" s="10">
        <v>711</v>
      </c>
      <c r="J11" s="10">
        <v>435</v>
      </c>
      <c r="K11" s="10">
        <v>276</v>
      </c>
      <c r="L11" s="10">
        <v>23</v>
      </c>
      <c r="M11" s="10">
        <v>15</v>
      </c>
      <c r="N11" s="10">
        <v>8</v>
      </c>
      <c r="O11" s="10">
        <v>41</v>
      </c>
      <c r="P11" s="10">
        <v>29</v>
      </c>
      <c r="Q11" s="10">
        <v>12</v>
      </c>
    </row>
    <row r="12" spans="2:17" s="10" customFormat="1" ht="21" customHeight="1" x14ac:dyDescent="0.2">
      <c r="B12" s="12" t="s">
        <v>14</v>
      </c>
      <c r="C12" s="51">
        <v>2111</v>
      </c>
      <c r="D12" s="10">
        <v>1076</v>
      </c>
      <c r="E12" s="10">
        <v>1035</v>
      </c>
      <c r="F12" s="10">
        <v>1383</v>
      </c>
      <c r="G12" s="10">
        <v>601</v>
      </c>
      <c r="H12" s="10">
        <v>782</v>
      </c>
      <c r="I12" s="10">
        <v>678</v>
      </c>
      <c r="J12" s="10">
        <v>444</v>
      </c>
      <c r="K12" s="10">
        <v>234</v>
      </c>
      <c r="L12" s="10">
        <v>23</v>
      </c>
      <c r="M12" s="10">
        <v>12</v>
      </c>
      <c r="N12" s="10">
        <v>11</v>
      </c>
      <c r="O12" s="10">
        <v>27</v>
      </c>
      <c r="P12" s="10">
        <v>19</v>
      </c>
      <c r="Q12" s="10">
        <v>8</v>
      </c>
    </row>
    <row r="13" spans="2:17" s="10" customFormat="1" ht="21" customHeight="1" x14ac:dyDescent="0.2">
      <c r="B13" s="12" t="s">
        <v>15</v>
      </c>
      <c r="C13" s="51">
        <v>1864</v>
      </c>
      <c r="D13" s="10">
        <v>1035</v>
      </c>
      <c r="E13" s="10">
        <v>829</v>
      </c>
      <c r="F13" s="10">
        <v>1182</v>
      </c>
      <c r="G13" s="10">
        <v>560</v>
      </c>
      <c r="H13" s="10">
        <v>622</v>
      </c>
      <c r="I13" s="10">
        <v>606</v>
      </c>
      <c r="J13" s="10">
        <v>418</v>
      </c>
      <c r="K13" s="10">
        <v>188</v>
      </c>
      <c r="L13" s="10">
        <v>33</v>
      </c>
      <c r="M13" s="10">
        <v>22</v>
      </c>
      <c r="N13" s="10">
        <v>11</v>
      </c>
      <c r="O13" s="10">
        <v>43</v>
      </c>
      <c r="P13" s="10">
        <v>35</v>
      </c>
      <c r="Q13" s="10">
        <v>8</v>
      </c>
    </row>
    <row r="14" spans="2:17" s="10" customFormat="1" ht="21" customHeight="1" x14ac:dyDescent="0.2">
      <c r="B14" s="12" t="s">
        <v>16</v>
      </c>
      <c r="C14" s="51">
        <v>1605</v>
      </c>
      <c r="D14" s="10">
        <v>857</v>
      </c>
      <c r="E14" s="10">
        <v>748</v>
      </c>
      <c r="F14" s="10">
        <v>1050</v>
      </c>
      <c r="G14" s="10">
        <v>493</v>
      </c>
      <c r="H14" s="10">
        <v>557</v>
      </c>
      <c r="I14" s="10">
        <v>505</v>
      </c>
      <c r="J14" s="10">
        <v>336</v>
      </c>
      <c r="K14" s="10">
        <v>169</v>
      </c>
      <c r="L14" s="10">
        <v>38</v>
      </c>
      <c r="M14" s="10">
        <v>22</v>
      </c>
      <c r="N14" s="10">
        <v>16</v>
      </c>
      <c r="O14" s="10">
        <v>12</v>
      </c>
      <c r="P14" s="10">
        <v>6</v>
      </c>
      <c r="Q14" s="10">
        <v>6</v>
      </c>
    </row>
    <row r="15" spans="2:17" s="10" customFormat="1" ht="21" customHeight="1" x14ac:dyDescent="0.2">
      <c r="B15" s="12" t="s">
        <v>17</v>
      </c>
      <c r="C15" s="51">
        <v>1645</v>
      </c>
      <c r="D15" s="10">
        <v>872</v>
      </c>
      <c r="E15" s="10">
        <v>773</v>
      </c>
      <c r="F15" s="10">
        <v>1050</v>
      </c>
      <c r="G15" s="10">
        <v>515</v>
      </c>
      <c r="H15" s="10">
        <v>535</v>
      </c>
      <c r="I15" s="10">
        <v>532</v>
      </c>
      <c r="J15" s="10">
        <v>327</v>
      </c>
      <c r="K15" s="10">
        <v>205</v>
      </c>
      <c r="L15" s="10">
        <v>37</v>
      </c>
      <c r="M15" s="10">
        <v>21</v>
      </c>
      <c r="N15" s="10">
        <v>16</v>
      </c>
      <c r="O15" s="10">
        <v>26</v>
      </c>
      <c r="P15" s="10">
        <v>9</v>
      </c>
      <c r="Q15" s="10">
        <v>17</v>
      </c>
    </row>
    <row r="16" spans="2:17" s="10" customFormat="1" ht="21" customHeight="1" x14ac:dyDescent="0.2">
      <c r="B16" s="12" t="s">
        <v>18</v>
      </c>
      <c r="C16" s="51">
        <v>1652</v>
      </c>
      <c r="D16" s="10">
        <v>816</v>
      </c>
      <c r="E16" s="10">
        <v>836</v>
      </c>
      <c r="F16" s="10">
        <v>1091</v>
      </c>
      <c r="G16" s="10">
        <v>506</v>
      </c>
      <c r="H16" s="10">
        <v>585</v>
      </c>
      <c r="I16" s="10">
        <v>514</v>
      </c>
      <c r="J16" s="10">
        <v>287</v>
      </c>
      <c r="K16" s="10">
        <v>227</v>
      </c>
      <c r="L16" s="10">
        <v>28</v>
      </c>
      <c r="M16" s="10">
        <v>15</v>
      </c>
      <c r="N16" s="10">
        <v>13</v>
      </c>
      <c r="O16" s="10">
        <v>19</v>
      </c>
      <c r="P16" s="10">
        <v>8</v>
      </c>
      <c r="Q16" s="10">
        <v>11</v>
      </c>
    </row>
    <row r="17" spans="2:18" s="10" customFormat="1" ht="21" customHeight="1" x14ac:dyDescent="0.2">
      <c r="B17" s="12" t="s">
        <v>19</v>
      </c>
      <c r="C17" s="51">
        <v>1850</v>
      </c>
      <c r="D17" s="10">
        <v>969</v>
      </c>
      <c r="E17" s="10">
        <v>881</v>
      </c>
      <c r="F17" s="10">
        <v>1209</v>
      </c>
      <c r="G17" s="10">
        <v>596</v>
      </c>
      <c r="H17" s="10">
        <v>613</v>
      </c>
      <c r="I17" s="10">
        <v>590</v>
      </c>
      <c r="J17" s="10">
        <v>346</v>
      </c>
      <c r="K17" s="10">
        <v>244</v>
      </c>
      <c r="L17" s="10">
        <v>28</v>
      </c>
      <c r="M17" s="10">
        <v>14</v>
      </c>
      <c r="N17" s="10">
        <v>14</v>
      </c>
      <c r="O17" s="10">
        <v>23</v>
      </c>
      <c r="P17" s="10">
        <v>13</v>
      </c>
      <c r="Q17" s="10">
        <v>10</v>
      </c>
    </row>
    <row r="18" spans="2:18" s="10" customFormat="1" ht="21" customHeight="1" x14ac:dyDescent="0.2">
      <c r="B18" s="12" t="s">
        <v>20</v>
      </c>
      <c r="C18" s="51">
        <v>1643</v>
      </c>
      <c r="D18" s="10">
        <v>837</v>
      </c>
      <c r="E18" s="10">
        <v>806</v>
      </c>
      <c r="F18" s="10">
        <v>1125</v>
      </c>
      <c r="G18" s="10">
        <v>559</v>
      </c>
      <c r="H18" s="10">
        <v>566</v>
      </c>
      <c r="I18" s="10">
        <v>476</v>
      </c>
      <c r="J18" s="10">
        <v>255</v>
      </c>
      <c r="K18" s="10">
        <v>221</v>
      </c>
      <c r="L18" s="10">
        <v>22</v>
      </c>
      <c r="M18" s="10">
        <v>13</v>
      </c>
      <c r="N18" s="10">
        <v>9</v>
      </c>
      <c r="O18" s="10">
        <v>20</v>
      </c>
      <c r="P18" s="10">
        <v>10</v>
      </c>
      <c r="Q18" s="10">
        <v>10</v>
      </c>
    </row>
    <row r="19" spans="2:18" s="10" customFormat="1" ht="21" customHeight="1" x14ac:dyDescent="0.2">
      <c r="B19" s="12" t="s">
        <v>21</v>
      </c>
      <c r="C19" s="51">
        <v>1278</v>
      </c>
      <c r="D19" s="10">
        <v>657</v>
      </c>
      <c r="E19" s="10">
        <v>621</v>
      </c>
      <c r="F19" s="10">
        <v>867</v>
      </c>
      <c r="G19" s="10">
        <v>452</v>
      </c>
      <c r="H19" s="10">
        <v>415</v>
      </c>
      <c r="I19" s="10">
        <v>359</v>
      </c>
      <c r="J19" s="10">
        <v>183</v>
      </c>
      <c r="K19" s="10">
        <v>176</v>
      </c>
      <c r="L19" s="10">
        <v>14</v>
      </c>
      <c r="M19" s="10">
        <v>6</v>
      </c>
      <c r="N19" s="10">
        <v>8</v>
      </c>
      <c r="O19" s="10">
        <v>38</v>
      </c>
      <c r="P19" s="10">
        <v>16</v>
      </c>
      <c r="Q19" s="10">
        <v>22</v>
      </c>
    </row>
    <row r="20" spans="2:18" s="10" customFormat="1" ht="21" customHeight="1" x14ac:dyDescent="0.2">
      <c r="B20" s="12" t="s">
        <v>22</v>
      </c>
      <c r="C20" s="51">
        <v>892</v>
      </c>
      <c r="D20" s="10">
        <v>447</v>
      </c>
      <c r="E20" s="10">
        <v>445</v>
      </c>
      <c r="F20" s="10">
        <v>604</v>
      </c>
      <c r="G20" s="10">
        <v>305</v>
      </c>
      <c r="H20" s="10">
        <v>299</v>
      </c>
      <c r="I20" s="10">
        <v>258</v>
      </c>
      <c r="J20" s="10">
        <v>124</v>
      </c>
      <c r="K20" s="10">
        <v>134</v>
      </c>
      <c r="L20" s="10">
        <v>14</v>
      </c>
      <c r="M20" s="10">
        <v>9</v>
      </c>
      <c r="N20" s="10">
        <v>5</v>
      </c>
      <c r="O20" s="10">
        <v>16</v>
      </c>
      <c r="P20" s="10">
        <v>9</v>
      </c>
      <c r="Q20" s="10">
        <v>7</v>
      </c>
      <c r="R20" s="92"/>
    </row>
    <row r="21" spans="2:18" s="10" customFormat="1" ht="21" customHeight="1" x14ac:dyDescent="0.2">
      <c r="B21" s="12" t="s">
        <v>23</v>
      </c>
      <c r="C21" s="51">
        <v>486</v>
      </c>
      <c r="D21" s="10">
        <v>248</v>
      </c>
      <c r="E21" s="10">
        <v>238</v>
      </c>
      <c r="F21" s="10">
        <v>359</v>
      </c>
      <c r="G21" s="10">
        <v>179</v>
      </c>
      <c r="H21" s="10">
        <v>180</v>
      </c>
      <c r="I21" s="10">
        <v>117</v>
      </c>
      <c r="J21" s="10">
        <v>63</v>
      </c>
      <c r="K21" s="10">
        <v>54</v>
      </c>
      <c r="L21" s="10">
        <v>3</v>
      </c>
      <c r="M21" s="10">
        <v>1</v>
      </c>
      <c r="N21" s="10">
        <v>2</v>
      </c>
      <c r="O21" s="10">
        <v>7</v>
      </c>
      <c r="P21" s="10">
        <v>5</v>
      </c>
      <c r="Q21" s="10">
        <v>2</v>
      </c>
    </row>
    <row r="22" spans="2:18" s="10" customFormat="1" ht="21" customHeight="1" x14ac:dyDescent="0.2">
      <c r="B22" s="12" t="s">
        <v>24</v>
      </c>
      <c r="C22" s="51">
        <v>412</v>
      </c>
      <c r="D22" s="10">
        <v>200</v>
      </c>
      <c r="E22" s="10">
        <v>212</v>
      </c>
      <c r="F22" s="10">
        <v>302</v>
      </c>
      <c r="G22" s="10">
        <v>152</v>
      </c>
      <c r="H22" s="10">
        <v>150</v>
      </c>
      <c r="I22" s="10">
        <v>98</v>
      </c>
      <c r="J22" s="10">
        <v>42</v>
      </c>
      <c r="K22" s="10">
        <v>56</v>
      </c>
      <c r="L22" s="10">
        <v>6</v>
      </c>
      <c r="M22" s="10">
        <v>2</v>
      </c>
      <c r="N22" s="10">
        <v>4</v>
      </c>
      <c r="O22" s="10">
        <v>6</v>
      </c>
      <c r="P22" s="10">
        <v>4</v>
      </c>
      <c r="Q22" s="10">
        <v>2</v>
      </c>
    </row>
    <row r="23" spans="2:18" s="10" customFormat="1" ht="21" customHeight="1" x14ac:dyDescent="0.2">
      <c r="B23" s="15" t="s">
        <v>104</v>
      </c>
      <c r="C23" s="52">
        <f>D23+E23</f>
        <v>100</v>
      </c>
      <c r="D23" s="38">
        <f>D6/C6%</f>
        <v>50.971403623662951</v>
      </c>
      <c r="E23" s="38">
        <f>E6/C6%</f>
        <v>49.028596376337042</v>
      </c>
      <c r="F23" s="38">
        <f>F6/C6%</f>
        <v>70.364549225060031</v>
      </c>
      <c r="G23" s="38">
        <f>G6/C6%</f>
        <v>33.560358000436587</v>
      </c>
      <c r="H23" s="38">
        <f>H6/C6%</f>
        <v>36.804191224623445</v>
      </c>
      <c r="I23" s="38">
        <f>I6/C6%</f>
        <v>26.745252128356253</v>
      </c>
      <c r="J23" s="38">
        <f>J6/C6%</f>
        <v>15.760750927745033</v>
      </c>
      <c r="K23" s="38">
        <f>K6/C6%</f>
        <v>10.98450120061122</v>
      </c>
      <c r="L23" s="38">
        <f>L6/C6%</f>
        <v>1.4494651822746125</v>
      </c>
      <c r="M23" s="38">
        <f>M6/C6%</f>
        <v>0.81204977079240337</v>
      </c>
      <c r="N23" s="38">
        <f>N6/C6%</f>
        <v>0.63741541148220904</v>
      </c>
      <c r="O23" s="38">
        <f>O6/C6%</f>
        <v>1.4407334643091028</v>
      </c>
      <c r="P23" s="38">
        <f>P6/C6%</f>
        <v>0.83824492468893252</v>
      </c>
      <c r="Q23" s="38">
        <f>Q6/C6%</f>
        <v>0.60248853962017024</v>
      </c>
    </row>
    <row r="24" spans="2:18" ht="6.75" customHeight="1" x14ac:dyDescent="0.2"/>
    <row r="25" spans="2:18" ht="15.95" customHeight="1" x14ac:dyDescent="0.25">
      <c r="B25" s="83" t="s">
        <v>165</v>
      </c>
      <c r="C25" s="1"/>
      <c r="D25" s="2"/>
      <c r="E25" s="2"/>
      <c r="F25" s="2"/>
      <c r="G25" s="2"/>
      <c r="H25" s="2"/>
      <c r="I25" s="2"/>
      <c r="J25" s="2"/>
      <c r="K25" s="2"/>
      <c r="L25" s="9"/>
      <c r="M25" s="9"/>
      <c r="N25" s="9"/>
    </row>
    <row r="26" spans="2:18" ht="15.95" customHeight="1" x14ac:dyDescent="0.25">
      <c r="B26" s="83" t="s">
        <v>109</v>
      </c>
      <c r="C26" s="1"/>
      <c r="D26" s="2"/>
    </row>
    <row r="27" spans="2:18" ht="15.95" customHeight="1" x14ac:dyDescent="0.2">
      <c r="B27" s="84" t="s">
        <v>93</v>
      </c>
    </row>
    <row r="30" spans="2:18" ht="15" x14ac:dyDescent="0.25">
      <c r="C30" s="33"/>
      <c r="D30" s="33"/>
      <c r="E30" s="33"/>
      <c r="F30" s="33"/>
      <c r="H30" s="33"/>
      <c r="I30" s="33"/>
      <c r="K30" s="33"/>
      <c r="L30" s="33"/>
      <c r="N30" s="33"/>
      <c r="O30" s="33"/>
      <c r="Q30" s="33"/>
    </row>
    <row r="31" spans="2:18" ht="15" x14ac:dyDescent="0.25">
      <c r="C31" s="33"/>
      <c r="D31" s="33"/>
      <c r="E31" s="33"/>
      <c r="F31" s="33"/>
      <c r="H31" s="33"/>
      <c r="I31" s="33"/>
      <c r="K31" s="33"/>
      <c r="L31" s="33"/>
      <c r="N31" s="33"/>
      <c r="O31" s="33"/>
      <c r="Q31" s="33"/>
    </row>
    <row r="32" spans="2:18" ht="15" x14ac:dyDescent="0.25">
      <c r="C32" s="33"/>
      <c r="D32" s="33"/>
      <c r="E32" s="33"/>
      <c r="F32" s="33"/>
      <c r="H32" s="33"/>
      <c r="I32" s="33"/>
      <c r="K32" s="33"/>
      <c r="L32" s="33"/>
      <c r="N32" s="33"/>
      <c r="O32" s="33"/>
      <c r="Q32" s="33"/>
    </row>
    <row r="33" spans="3:17" ht="15" x14ac:dyDescent="0.25">
      <c r="C33" s="33"/>
      <c r="D33" s="33"/>
      <c r="E33" s="33"/>
      <c r="F33" s="33"/>
      <c r="H33" s="33"/>
      <c r="I33" s="33"/>
      <c r="K33" s="33"/>
      <c r="L33" s="33"/>
      <c r="N33" s="33"/>
      <c r="O33" s="33"/>
      <c r="Q33" s="33"/>
    </row>
    <row r="34" spans="3:17" ht="15" x14ac:dyDescent="0.25">
      <c r="C34" s="33"/>
      <c r="D34" s="33"/>
      <c r="E34" s="33"/>
      <c r="F34" s="33"/>
      <c r="H34" s="33"/>
      <c r="I34" s="33"/>
      <c r="K34" s="33"/>
      <c r="L34" s="33"/>
      <c r="N34" s="33"/>
      <c r="O34" s="33"/>
      <c r="Q34" s="33"/>
    </row>
    <row r="35" spans="3:17" ht="15" x14ac:dyDescent="0.25">
      <c r="C35" s="33"/>
      <c r="D35" s="33"/>
      <c r="E35" s="33"/>
      <c r="F35" s="33"/>
      <c r="H35" s="33"/>
      <c r="I35" s="33"/>
      <c r="K35" s="33"/>
      <c r="L35" s="33"/>
      <c r="N35" s="33"/>
      <c r="O35" s="33"/>
      <c r="Q35" s="33"/>
    </row>
    <row r="36" spans="3:17" ht="15" x14ac:dyDescent="0.25">
      <c r="C36" s="33"/>
      <c r="D36" s="33"/>
      <c r="E36" s="33"/>
      <c r="F36" s="33"/>
      <c r="H36" s="33"/>
      <c r="I36" s="33"/>
      <c r="K36" s="33"/>
      <c r="L36" s="33"/>
      <c r="N36" s="33"/>
      <c r="O36" s="33"/>
      <c r="Q36" s="33"/>
    </row>
    <row r="37" spans="3:17" ht="15" x14ac:dyDescent="0.25">
      <c r="C37" s="33"/>
      <c r="D37" s="33"/>
      <c r="E37" s="33"/>
      <c r="F37" s="33"/>
      <c r="H37" s="33"/>
      <c r="I37" s="33"/>
      <c r="K37" s="33"/>
      <c r="L37" s="33"/>
      <c r="N37" s="33"/>
      <c r="O37" s="33"/>
      <c r="Q37" s="33"/>
    </row>
    <row r="38" spans="3:17" ht="15" x14ac:dyDescent="0.25">
      <c r="C38" s="33"/>
      <c r="D38" s="33"/>
      <c r="E38" s="33"/>
      <c r="F38" s="33"/>
      <c r="H38" s="33"/>
      <c r="I38" s="33"/>
      <c r="K38" s="33"/>
      <c r="L38" s="33"/>
      <c r="N38" s="33"/>
      <c r="O38" s="33"/>
      <c r="Q38" s="33"/>
    </row>
    <row r="39" spans="3:17" ht="15" x14ac:dyDescent="0.25">
      <c r="C39" s="33"/>
      <c r="D39" s="33"/>
      <c r="E39" s="33"/>
      <c r="F39" s="33"/>
      <c r="H39" s="33"/>
      <c r="I39" s="33"/>
      <c r="K39" s="33"/>
      <c r="L39" s="33"/>
      <c r="N39" s="33"/>
      <c r="O39" s="33"/>
      <c r="Q39" s="33"/>
    </row>
    <row r="40" spans="3:17" ht="15" x14ac:dyDescent="0.25">
      <c r="C40" s="33"/>
      <c r="D40" s="33"/>
      <c r="E40" s="33"/>
      <c r="F40" s="33"/>
      <c r="H40" s="33"/>
      <c r="I40" s="33"/>
      <c r="K40" s="33"/>
      <c r="L40" s="33"/>
      <c r="N40" s="33"/>
      <c r="O40" s="33"/>
      <c r="Q40" s="33"/>
    </row>
    <row r="41" spans="3:17" ht="15" x14ac:dyDescent="0.25">
      <c r="C41" s="33"/>
      <c r="D41" s="33"/>
      <c r="E41" s="33"/>
      <c r="F41" s="33"/>
      <c r="H41" s="33"/>
      <c r="I41" s="33"/>
      <c r="K41" s="33"/>
      <c r="L41" s="33"/>
      <c r="N41" s="33"/>
      <c r="O41" s="33"/>
      <c r="Q41" s="33"/>
    </row>
    <row r="42" spans="3:17" ht="15" x14ac:dyDescent="0.25">
      <c r="C42" s="33"/>
      <c r="D42" s="33"/>
      <c r="E42" s="33"/>
      <c r="F42" s="33"/>
      <c r="H42" s="33"/>
      <c r="I42" s="33"/>
      <c r="K42" s="33"/>
      <c r="L42" s="33"/>
      <c r="N42" s="33"/>
      <c r="O42" s="33"/>
      <c r="Q42" s="33"/>
    </row>
    <row r="43" spans="3:17" ht="15" x14ac:dyDescent="0.25">
      <c r="C43" s="33"/>
      <c r="D43" s="33"/>
      <c r="E43" s="33"/>
      <c r="F43" s="33"/>
      <c r="H43" s="33"/>
      <c r="I43" s="33"/>
      <c r="K43" s="33"/>
      <c r="L43" s="33"/>
      <c r="N43" s="33"/>
      <c r="O43" s="33"/>
      <c r="Q43" s="33"/>
    </row>
    <row r="44" spans="3:17" ht="15" x14ac:dyDescent="0.25">
      <c r="C44" s="33"/>
      <c r="D44" s="33"/>
      <c r="E44" s="33"/>
      <c r="F44" s="33"/>
      <c r="H44" s="33"/>
      <c r="I44" s="33"/>
      <c r="K44" s="33"/>
      <c r="L44" s="33"/>
      <c r="N44" s="33"/>
      <c r="O44" s="33"/>
      <c r="Q44" s="33"/>
    </row>
    <row r="45" spans="3:17" ht="15" x14ac:dyDescent="0.25">
      <c r="C45" s="33"/>
      <c r="D45" s="33"/>
      <c r="E45" s="33"/>
      <c r="F45" s="33"/>
      <c r="H45" s="33"/>
      <c r="I45" s="33"/>
      <c r="K45" s="33"/>
      <c r="L45" s="33"/>
      <c r="N45" s="33"/>
      <c r="O45" s="33"/>
      <c r="Q45" s="33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" right="0.15" top="0.43307086614173201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P19" sqref="P19"/>
    </sheetView>
  </sheetViews>
  <sheetFormatPr defaultColWidth="8.85546875" defaultRowHeight="12.75" x14ac:dyDescent="0.2"/>
  <cols>
    <col min="1" max="1" width="1.7109375" customWidth="1"/>
    <col min="2" max="2" width="29.5703125" customWidth="1"/>
    <col min="3" max="5" width="15.7109375" customWidth="1"/>
    <col min="6" max="6" width="21.28515625" customWidth="1"/>
  </cols>
  <sheetData>
    <row r="1" spans="2:7" ht="18.95" customHeight="1" x14ac:dyDescent="0.3">
      <c r="B1" s="16" t="s">
        <v>205</v>
      </c>
      <c r="C1" s="17"/>
      <c r="D1" s="17"/>
      <c r="E1" s="17"/>
      <c r="F1" s="17"/>
    </row>
    <row r="2" spans="2:7" ht="4.9000000000000004" customHeight="1" x14ac:dyDescent="0.2"/>
    <row r="3" spans="2:7" ht="20.100000000000001" customHeight="1" x14ac:dyDescent="0.2">
      <c r="B3" s="219" t="s">
        <v>160</v>
      </c>
      <c r="C3" s="214" t="s">
        <v>25</v>
      </c>
      <c r="D3" s="215"/>
      <c r="E3" s="215"/>
      <c r="F3" s="211" t="s">
        <v>110</v>
      </c>
    </row>
    <row r="4" spans="2:7" ht="20.100000000000001" customHeight="1" x14ac:dyDescent="0.2">
      <c r="B4" s="220"/>
      <c r="C4" s="63" t="s">
        <v>1</v>
      </c>
      <c r="D4" s="64" t="s">
        <v>2</v>
      </c>
      <c r="E4" s="64" t="s">
        <v>0</v>
      </c>
      <c r="F4" s="216"/>
    </row>
    <row r="5" spans="2:7" ht="18" customHeight="1" x14ac:dyDescent="0.2">
      <c r="B5" s="39" t="s">
        <v>26</v>
      </c>
      <c r="C5" s="59">
        <f>SUM(C6:C11)</f>
        <v>14292</v>
      </c>
      <c r="D5" s="34">
        <f>SUM(D6:D11)</f>
        <v>361</v>
      </c>
      <c r="E5" s="34">
        <f>C5+D5</f>
        <v>14653</v>
      </c>
      <c r="F5" s="37">
        <f>ROUND(E5/E32%,2)</f>
        <v>87.33</v>
      </c>
    </row>
    <row r="6" spans="2:7" ht="15" customHeight="1" x14ac:dyDescent="0.25">
      <c r="B6" s="13" t="s">
        <v>27</v>
      </c>
      <c r="C6" s="31">
        <v>1103</v>
      </c>
      <c r="D6" s="14">
        <v>220</v>
      </c>
      <c r="E6" s="14">
        <f t="shared" ref="E6:E11" si="0">C6+D6</f>
        <v>1323</v>
      </c>
      <c r="F6" s="40">
        <f>E6/E32*100</f>
        <v>7.8848560700876096</v>
      </c>
      <c r="G6" s="26"/>
    </row>
    <row r="7" spans="2:7" ht="15" customHeight="1" x14ac:dyDescent="0.25">
      <c r="B7" s="13" t="s">
        <v>28</v>
      </c>
      <c r="C7" s="31">
        <v>294</v>
      </c>
      <c r="D7" s="14">
        <v>18</v>
      </c>
      <c r="E7" s="14">
        <f t="shared" si="0"/>
        <v>312</v>
      </c>
      <c r="F7" s="40">
        <f>E7/E32*100</f>
        <v>1.8594671911317719</v>
      </c>
    </row>
    <row r="8" spans="2:7" ht="15" customHeight="1" x14ac:dyDescent="0.25">
      <c r="B8" s="13" t="s">
        <v>29</v>
      </c>
      <c r="C8" s="31">
        <v>1</v>
      </c>
      <c r="D8" s="14">
        <v>0</v>
      </c>
      <c r="E8" s="14">
        <f t="shared" si="0"/>
        <v>1</v>
      </c>
      <c r="F8" s="95">
        <f>E8/$E$32*100</f>
        <v>5.9598307408069611E-3</v>
      </c>
    </row>
    <row r="9" spans="2:7" ht="15" customHeight="1" x14ac:dyDescent="0.25">
      <c r="B9" s="13" t="s">
        <v>30</v>
      </c>
      <c r="C9" s="31">
        <v>164</v>
      </c>
      <c r="D9" s="14">
        <v>46</v>
      </c>
      <c r="E9" s="14">
        <f t="shared" si="0"/>
        <v>210</v>
      </c>
      <c r="F9" s="40">
        <f>E9/$E$32*100</f>
        <v>1.2515644555694618</v>
      </c>
    </row>
    <row r="10" spans="2:7" ht="15" customHeight="1" x14ac:dyDescent="0.25">
      <c r="B10" s="13" t="s">
        <v>31</v>
      </c>
      <c r="C10" s="31">
        <v>7367</v>
      </c>
      <c r="D10" s="14">
        <v>68</v>
      </c>
      <c r="E10" s="14">
        <f t="shared" si="0"/>
        <v>7435</v>
      </c>
      <c r="F10" s="40">
        <f>E10/$E$32*100</f>
        <v>44.311341557899759</v>
      </c>
    </row>
    <row r="11" spans="2:7" ht="15" customHeight="1" x14ac:dyDescent="0.25">
      <c r="B11" s="13" t="s">
        <v>32</v>
      </c>
      <c r="C11" s="31">
        <v>5363</v>
      </c>
      <c r="D11" s="14">
        <v>9</v>
      </c>
      <c r="E11" s="14">
        <f t="shared" si="0"/>
        <v>5372</v>
      </c>
      <c r="F11" s="40">
        <f>E11/E32*100</f>
        <v>32.016210739614998</v>
      </c>
    </row>
    <row r="12" spans="2:7" ht="13.5" x14ac:dyDescent="0.25">
      <c r="B12" s="21"/>
      <c r="C12" s="31"/>
      <c r="D12" s="14"/>
      <c r="E12" s="14"/>
      <c r="F12" s="41"/>
    </row>
    <row r="13" spans="2:7" ht="18" customHeight="1" x14ac:dyDescent="0.2">
      <c r="B13" s="39" t="s">
        <v>33</v>
      </c>
      <c r="C13" s="59">
        <f>SUM(C14:C18)</f>
        <v>165</v>
      </c>
      <c r="D13" s="34">
        <f>SUM(D14:D18)</f>
        <v>11</v>
      </c>
      <c r="E13" s="34">
        <f>SUM(C13+D13)</f>
        <v>176</v>
      </c>
      <c r="F13" s="37">
        <f>E13/E32%</f>
        <v>1.0489302103820253</v>
      </c>
    </row>
    <row r="14" spans="2:7" ht="15" customHeight="1" x14ac:dyDescent="0.25">
      <c r="B14" s="21" t="s">
        <v>34</v>
      </c>
      <c r="C14" s="90">
        <v>58</v>
      </c>
      <c r="D14" s="14">
        <v>0</v>
      </c>
      <c r="E14" s="14">
        <f>D14+C14</f>
        <v>58</v>
      </c>
      <c r="F14" s="40">
        <f>E14/$E$32*100</f>
        <v>0.34567018296680374</v>
      </c>
    </row>
    <row r="15" spans="2:7" ht="15" customHeight="1" x14ac:dyDescent="0.25">
      <c r="B15" s="21" t="s">
        <v>35</v>
      </c>
      <c r="C15" s="90">
        <v>35</v>
      </c>
      <c r="D15" s="14">
        <v>0</v>
      </c>
      <c r="E15" s="14">
        <f>D15+C15</f>
        <v>35</v>
      </c>
      <c r="F15" s="40">
        <f>E15/$E$32*100</f>
        <v>0.20859407592824364</v>
      </c>
    </row>
    <row r="16" spans="2:7" ht="15" customHeight="1" x14ac:dyDescent="0.25">
      <c r="B16" s="21" t="s">
        <v>36</v>
      </c>
      <c r="C16" s="90">
        <v>6</v>
      </c>
      <c r="D16" s="14">
        <v>3</v>
      </c>
      <c r="E16" s="14">
        <f>D16+C16</f>
        <v>9</v>
      </c>
      <c r="F16" s="40">
        <f>E16/$E$32*100</f>
        <v>5.3638476667262652E-2</v>
      </c>
    </row>
    <row r="17" spans="2:6" ht="15" customHeight="1" x14ac:dyDescent="0.25">
      <c r="B17" s="21" t="s">
        <v>37</v>
      </c>
      <c r="C17" s="90">
        <v>20</v>
      </c>
      <c r="D17" s="14">
        <v>0</v>
      </c>
      <c r="E17" s="14">
        <f>D17+C17</f>
        <v>20</v>
      </c>
      <c r="F17" s="40">
        <f>E17/$E$32*100</f>
        <v>0.11919661481613923</v>
      </c>
    </row>
    <row r="18" spans="2:6" ht="15" customHeight="1" x14ac:dyDescent="0.25">
      <c r="B18" s="21" t="s">
        <v>38</v>
      </c>
      <c r="C18" s="90">
        <v>46</v>
      </c>
      <c r="D18" s="14">
        <v>8</v>
      </c>
      <c r="E18" s="14">
        <f>D18+C18</f>
        <v>54</v>
      </c>
      <c r="F18" s="40">
        <f>E18/$E$32*100</f>
        <v>0.32183086000357591</v>
      </c>
    </row>
    <row r="19" spans="2:6" ht="13.5" x14ac:dyDescent="0.25">
      <c r="B19" s="21"/>
      <c r="C19" s="31"/>
      <c r="D19" s="14"/>
      <c r="E19" s="14"/>
      <c r="F19" s="42"/>
    </row>
    <row r="20" spans="2:6" ht="18" customHeight="1" x14ac:dyDescent="0.2">
      <c r="B20" s="39" t="s">
        <v>39</v>
      </c>
      <c r="C20" s="59">
        <f>SUM(C21+C22)</f>
        <v>1225</v>
      </c>
      <c r="D20" s="34">
        <f>SUM(D21:D22)</f>
        <v>97</v>
      </c>
      <c r="E20" s="34">
        <f>SUM(C20:D20)</f>
        <v>1322</v>
      </c>
      <c r="F20" s="37">
        <f>E20/E32%</f>
        <v>7.8788962393468029</v>
      </c>
    </row>
    <row r="21" spans="2:6" ht="15" customHeight="1" x14ac:dyDescent="0.25">
      <c r="B21" s="21" t="s">
        <v>40</v>
      </c>
      <c r="C21" s="51">
        <v>1212</v>
      </c>
      <c r="D21" s="14">
        <v>97</v>
      </c>
      <c r="E21" s="14">
        <f>SUM(C21:D21)</f>
        <v>1309</v>
      </c>
      <c r="F21" s="40">
        <f>E21/$E$32*100</f>
        <v>7.8014184397163122</v>
      </c>
    </row>
    <row r="22" spans="2:6" ht="15" customHeight="1" x14ac:dyDescent="0.25">
      <c r="B22" s="21" t="s">
        <v>41</v>
      </c>
      <c r="C22" s="90">
        <v>13</v>
      </c>
      <c r="D22" s="14">
        <v>0</v>
      </c>
      <c r="E22" s="14">
        <f>SUM(C22:D22)</f>
        <v>13</v>
      </c>
      <c r="F22" s="40">
        <f>E22/$E$32*100</f>
        <v>7.7477799630490493E-2</v>
      </c>
    </row>
    <row r="23" spans="2:6" ht="13.5" x14ac:dyDescent="0.25">
      <c r="B23" s="21"/>
      <c r="C23" s="31"/>
      <c r="D23" s="14"/>
      <c r="E23" s="14"/>
      <c r="F23" s="42"/>
    </row>
    <row r="24" spans="2:6" ht="18" customHeight="1" x14ac:dyDescent="0.2">
      <c r="B24" s="39" t="s">
        <v>42</v>
      </c>
      <c r="C24" s="59">
        <f>SUM(C25:C28)</f>
        <v>290</v>
      </c>
      <c r="D24" s="34">
        <f>SUM(D25:D28)</f>
        <v>300</v>
      </c>
      <c r="E24" s="34">
        <f>SUM(C24:D24)</f>
        <v>590</v>
      </c>
      <c r="F24" s="37">
        <f>E24/E32%</f>
        <v>3.5163001370761071</v>
      </c>
    </row>
    <row r="25" spans="2:6" ht="15" customHeight="1" x14ac:dyDescent="0.25">
      <c r="B25" s="21" t="s">
        <v>43</v>
      </c>
      <c r="C25" s="31">
        <v>16</v>
      </c>
      <c r="D25" s="14">
        <v>0</v>
      </c>
      <c r="E25" s="14">
        <f>SUM(C25:D25)</f>
        <v>16</v>
      </c>
      <c r="F25" s="40">
        <f>E25/$E$32*100</f>
        <v>9.5357291852911377E-2</v>
      </c>
    </row>
    <row r="26" spans="2:6" ht="15" customHeight="1" x14ac:dyDescent="0.25">
      <c r="B26" s="21" t="s">
        <v>44</v>
      </c>
      <c r="C26" s="31">
        <v>82</v>
      </c>
      <c r="D26" s="14">
        <v>65</v>
      </c>
      <c r="E26" s="14">
        <f>SUM(C26:D26)</f>
        <v>147</v>
      </c>
      <c r="F26" s="40">
        <f>E26/$E$32*100</f>
        <v>0.87609511889862324</v>
      </c>
    </row>
    <row r="27" spans="2:6" ht="15" customHeight="1" x14ac:dyDescent="0.25">
      <c r="B27" s="21" t="s">
        <v>106</v>
      </c>
      <c r="C27" s="31">
        <v>28</v>
      </c>
      <c r="D27" s="14">
        <v>0</v>
      </c>
      <c r="E27" s="14">
        <f>SUM(C27:D27)</f>
        <v>28</v>
      </c>
      <c r="F27" s="40">
        <f>E27/$E$32*100</f>
        <v>0.1668752607425949</v>
      </c>
    </row>
    <row r="28" spans="2:6" ht="15" customHeight="1" x14ac:dyDescent="0.25">
      <c r="B28" s="21" t="s">
        <v>45</v>
      </c>
      <c r="C28" s="31">
        <v>164</v>
      </c>
      <c r="D28" s="14">
        <v>235</v>
      </c>
      <c r="E28" s="14">
        <f>SUM(C28:D28)</f>
        <v>399</v>
      </c>
      <c r="F28" s="40">
        <f>E28/$E$32*100</f>
        <v>2.3779724655819776</v>
      </c>
    </row>
    <row r="29" spans="2:6" ht="13.5" x14ac:dyDescent="0.25">
      <c r="B29" s="21"/>
      <c r="C29" s="31"/>
      <c r="D29" s="14"/>
      <c r="E29" s="14"/>
      <c r="F29" s="22"/>
    </row>
    <row r="30" spans="2:6" ht="18" customHeight="1" x14ac:dyDescent="0.2">
      <c r="B30" s="39" t="s">
        <v>46</v>
      </c>
      <c r="C30" s="59">
        <v>37</v>
      </c>
      <c r="D30" s="34">
        <v>1</v>
      </c>
      <c r="E30" s="34">
        <f>SUM(C30:D30)</f>
        <v>38</v>
      </c>
      <c r="F30" s="37">
        <f>E30/E32%</f>
        <v>0.22647356815066452</v>
      </c>
    </row>
    <row r="31" spans="2:6" ht="13.5" x14ac:dyDescent="0.25">
      <c r="B31" s="21"/>
      <c r="C31" s="31"/>
      <c r="D31" s="14"/>
      <c r="E31" s="14"/>
      <c r="F31" s="43"/>
    </row>
    <row r="32" spans="2:6" ht="18" customHeight="1" x14ac:dyDescent="0.2">
      <c r="B32" s="57" t="s">
        <v>47</v>
      </c>
      <c r="C32" s="61">
        <f>C5+C13+C20+C24+C30</f>
        <v>16009</v>
      </c>
      <c r="D32" s="58">
        <f>D5+D13+D20+D24+D30</f>
        <v>770</v>
      </c>
      <c r="E32" s="58">
        <f>E5+E13+E20+E24+E30</f>
        <v>16779</v>
      </c>
      <c r="F32" s="217">
        <f>E32/E32</f>
        <v>1</v>
      </c>
    </row>
    <row r="33" spans="2:6" ht="18" customHeight="1" x14ac:dyDescent="0.2">
      <c r="B33" s="54" t="s">
        <v>48</v>
      </c>
      <c r="C33" s="62">
        <f>C32/E32%</f>
        <v>95.410930329578648</v>
      </c>
      <c r="D33" s="55">
        <f>D32/E32%</f>
        <v>4.5890696704213605</v>
      </c>
      <c r="E33" s="56">
        <f>E32/E32</f>
        <v>1</v>
      </c>
      <c r="F33" s="218"/>
    </row>
    <row r="34" spans="2:6" ht="6.95" customHeight="1" x14ac:dyDescent="0.2"/>
    <row r="35" spans="2:6" ht="18" customHeight="1" x14ac:dyDescent="0.25">
      <c r="B35" s="85" t="s">
        <v>166</v>
      </c>
      <c r="C35" s="1"/>
      <c r="D35" s="2"/>
      <c r="E35" s="2"/>
      <c r="F35" s="2"/>
    </row>
    <row r="36" spans="2:6" ht="18" customHeight="1" x14ac:dyDescent="0.25">
      <c r="B36" s="85" t="s">
        <v>167</v>
      </c>
      <c r="C36" s="1"/>
      <c r="D36" s="2"/>
      <c r="E36" s="2"/>
      <c r="F36" s="2"/>
    </row>
    <row r="37" spans="2:6" ht="18" customHeight="1" x14ac:dyDescent="0.2">
      <c r="B37" s="85" t="s">
        <v>94</v>
      </c>
      <c r="C37" s="9"/>
      <c r="D37" s="9"/>
      <c r="E37" s="9"/>
      <c r="F37" s="9"/>
    </row>
    <row r="38" spans="2:6" ht="18" customHeight="1" x14ac:dyDescent="0.2">
      <c r="B38" s="84" t="s">
        <v>95</v>
      </c>
      <c r="C38" s="9"/>
      <c r="D38" s="9"/>
      <c r="E38" s="9"/>
      <c r="F38" s="9"/>
    </row>
    <row r="39" spans="2:6" x14ac:dyDescent="0.2">
      <c r="B39" s="84"/>
      <c r="C39" s="9"/>
      <c r="D39" s="9"/>
      <c r="E39" s="9"/>
      <c r="F39" s="9"/>
    </row>
    <row r="40" spans="2:6" ht="18" customHeight="1" x14ac:dyDescent="0.25">
      <c r="B40" s="84" t="s">
        <v>92</v>
      </c>
      <c r="C40" s="2"/>
      <c r="D40" s="2"/>
      <c r="E40" s="2"/>
      <c r="F40" s="2"/>
    </row>
    <row r="41" spans="2:6" ht="18" customHeight="1" x14ac:dyDescent="0.25">
      <c r="B41" s="84" t="s">
        <v>49</v>
      </c>
      <c r="C41" s="2"/>
      <c r="D41" s="2"/>
      <c r="E41" s="2"/>
      <c r="F41" s="2"/>
    </row>
    <row r="42" spans="2:6" x14ac:dyDescent="0.2">
      <c r="B42" s="87" t="s">
        <v>50</v>
      </c>
      <c r="C42" s="9"/>
      <c r="D42" s="9"/>
      <c r="E42" s="9"/>
      <c r="F42" s="9"/>
    </row>
    <row r="43" spans="2:6" ht="18" customHeight="1" x14ac:dyDescent="0.25">
      <c r="B43" s="84" t="s">
        <v>51</v>
      </c>
      <c r="C43" s="2"/>
      <c r="D43" s="2"/>
      <c r="E43" s="2"/>
      <c r="F43" s="2"/>
    </row>
    <row r="44" spans="2:6" ht="13.5" x14ac:dyDescent="0.25">
      <c r="B44" s="84"/>
      <c r="C44" s="2"/>
      <c r="D44" s="2"/>
      <c r="E44" s="2"/>
      <c r="F44" s="2"/>
    </row>
    <row r="45" spans="2:6" ht="18" customHeight="1" x14ac:dyDescent="0.25">
      <c r="B45" s="84" t="s">
        <v>52</v>
      </c>
      <c r="C45" s="2"/>
      <c r="D45" s="2"/>
      <c r="E45" s="2"/>
      <c r="F45" s="2"/>
    </row>
    <row r="46" spans="2:6" x14ac:dyDescent="0.2">
      <c r="B46" s="87"/>
      <c r="C46" s="9"/>
      <c r="D46" s="9"/>
      <c r="E46" s="9"/>
      <c r="F46" s="9"/>
    </row>
    <row r="47" spans="2:6" ht="18" customHeight="1" x14ac:dyDescent="0.25">
      <c r="B47" s="84" t="s">
        <v>53</v>
      </c>
      <c r="C47" s="2"/>
      <c r="D47" s="2"/>
      <c r="E47" s="2"/>
      <c r="F47" s="2"/>
    </row>
    <row r="48" spans="2:6" x14ac:dyDescent="0.2">
      <c r="B48" s="87"/>
      <c r="C48" s="9"/>
      <c r="D48" s="9"/>
      <c r="E48" s="9"/>
      <c r="F48" s="9"/>
    </row>
    <row r="49" spans="2:6" ht="18" customHeight="1" x14ac:dyDescent="0.25">
      <c r="B49" s="84" t="s">
        <v>123</v>
      </c>
      <c r="C49" s="2"/>
      <c r="D49" s="2"/>
      <c r="E49" s="9"/>
      <c r="F49" s="9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5"/>
  <sheetViews>
    <sheetView topLeftCell="B1" zoomScaleNormal="100" zoomScaleSheetLayoutView="100" workbookViewId="0">
      <selection activeCell="T18" sqref="T18"/>
    </sheetView>
  </sheetViews>
  <sheetFormatPr defaultColWidth="8.85546875" defaultRowHeight="12.75" x14ac:dyDescent="0.2"/>
  <cols>
    <col min="1" max="1" width="0.7109375" customWidth="1"/>
    <col min="2" max="2" width="29.7109375" customWidth="1"/>
    <col min="3" max="10" width="14.5703125" customWidth="1"/>
  </cols>
  <sheetData>
    <row r="1" spans="2:13" s="18" customFormat="1" ht="16.5" x14ac:dyDescent="0.3">
      <c r="B1" s="221" t="s">
        <v>206</v>
      </c>
      <c r="C1" s="221"/>
      <c r="D1" s="221"/>
      <c r="E1" s="221"/>
      <c r="F1" s="221"/>
      <c r="G1" s="221"/>
      <c r="H1" s="221"/>
      <c r="I1" s="221"/>
      <c r="J1" s="221"/>
    </row>
    <row r="2" spans="2:13" ht="3.6" customHeight="1" x14ac:dyDescent="0.2">
      <c r="B2" s="23"/>
      <c r="C2" s="23"/>
      <c r="D2" s="23"/>
      <c r="E2" s="23"/>
      <c r="F2" s="23"/>
      <c r="G2" s="23"/>
      <c r="H2" s="23"/>
      <c r="I2" s="23"/>
      <c r="J2" s="23"/>
    </row>
    <row r="3" spans="2:13" ht="18" customHeight="1" x14ac:dyDescent="0.2">
      <c r="B3" s="224" t="s">
        <v>101</v>
      </c>
      <c r="C3" s="227" t="s">
        <v>54</v>
      </c>
      <c r="D3" s="228"/>
      <c r="E3" s="228"/>
      <c r="F3" s="228"/>
      <c r="G3" s="228"/>
      <c r="H3" s="228"/>
      <c r="I3" s="228"/>
      <c r="J3" s="228"/>
    </row>
    <row r="4" spans="2:13" ht="18" customHeight="1" x14ac:dyDescent="0.2">
      <c r="B4" s="225"/>
      <c r="C4" s="232" t="s">
        <v>0</v>
      </c>
      <c r="D4" s="225" t="s">
        <v>113</v>
      </c>
      <c r="E4" s="71" t="s">
        <v>55</v>
      </c>
      <c r="F4" s="71" t="s">
        <v>56</v>
      </c>
      <c r="G4" s="71" t="s">
        <v>57</v>
      </c>
      <c r="H4" s="229" t="s">
        <v>90</v>
      </c>
      <c r="I4" s="229" t="s">
        <v>5</v>
      </c>
      <c r="J4" s="231" t="s">
        <v>58</v>
      </c>
    </row>
    <row r="5" spans="2:13" ht="14.25" customHeight="1" x14ac:dyDescent="0.2">
      <c r="B5" s="226"/>
      <c r="C5" s="233"/>
      <c r="D5" s="234"/>
      <c r="E5" s="72" t="s">
        <v>59</v>
      </c>
      <c r="F5" s="72" t="s">
        <v>60</v>
      </c>
      <c r="G5" s="72" t="s">
        <v>61</v>
      </c>
      <c r="H5" s="230"/>
      <c r="I5" s="230"/>
      <c r="J5" s="230"/>
    </row>
    <row r="6" spans="2:13" ht="16.899999999999999" customHeight="1" x14ac:dyDescent="0.2">
      <c r="B6" s="45" t="s">
        <v>26</v>
      </c>
      <c r="C6" s="65">
        <f>SUM(C7:C12)</f>
        <v>14653</v>
      </c>
      <c r="D6" s="46">
        <f t="shared" ref="D6:D27" si="0">C6/$C$28%</f>
        <v>87.329399845044406</v>
      </c>
      <c r="E6" s="34">
        <f t="shared" ref="E6:J6" si="1">SUM(E7:E12)</f>
        <v>5154</v>
      </c>
      <c r="F6" s="34">
        <f t="shared" si="1"/>
        <v>301</v>
      </c>
      <c r="G6" s="34">
        <f t="shared" si="1"/>
        <v>7512</v>
      </c>
      <c r="H6" s="34">
        <f t="shared" si="1"/>
        <v>12</v>
      </c>
      <c r="I6" s="34">
        <f t="shared" si="1"/>
        <v>226</v>
      </c>
      <c r="J6" s="34">
        <f t="shared" si="1"/>
        <v>1448</v>
      </c>
    </row>
    <row r="7" spans="2:13" ht="16.899999999999999" customHeight="1" x14ac:dyDescent="0.25">
      <c r="B7" s="13" t="s">
        <v>27</v>
      </c>
      <c r="C7" s="31">
        <f t="shared" ref="C7:C12" si="2">SUM(E7:J7)</f>
        <v>1323</v>
      </c>
      <c r="D7" s="46">
        <f t="shared" si="0"/>
        <v>7.8848560700876096</v>
      </c>
      <c r="E7" s="100">
        <v>359</v>
      </c>
      <c r="F7" s="94">
        <v>26</v>
      </c>
      <c r="G7" s="100">
        <v>606</v>
      </c>
      <c r="H7" s="100">
        <v>0</v>
      </c>
      <c r="I7" s="94">
        <v>96</v>
      </c>
      <c r="J7" s="100">
        <v>236</v>
      </c>
    </row>
    <row r="8" spans="2:13" ht="16.899999999999999" customHeight="1" x14ac:dyDescent="0.25">
      <c r="B8" s="13" t="s">
        <v>28</v>
      </c>
      <c r="C8" s="31">
        <f t="shared" si="2"/>
        <v>312</v>
      </c>
      <c r="D8" s="46">
        <f t="shared" si="0"/>
        <v>1.8594671911317719</v>
      </c>
      <c r="E8" s="100">
        <v>76</v>
      </c>
      <c r="F8" s="94">
        <v>44</v>
      </c>
      <c r="G8" s="100">
        <v>97</v>
      </c>
      <c r="H8" s="100">
        <v>0</v>
      </c>
      <c r="I8" s="94">
        <v>41</v>
      </c>
      <c r="J8" s="100">
        <v>54</v>
      </c>
    </row>
    <row r="9" spans="2:13" ht="16.899999999999999" customHeight="1" x14ac:dyDescent="0.25">
      <c r="B9" s="13" t="s">
        <v>29</v>
      </c>
      <c r="C9" s="31">
        <f t="shared" si="2"/>
        <v>1</v>
      </c>
      <c r="D9" s="46">
        <f t="shared" si="0"/>
        <v>5.9598307408069611E-3</v>
      </c>
      <c r="E9" s="100">
        <v>1</v>
      </c>
      <c r="F9" s="94">
        <v>0</v>
      </c>
      <c r="G9" s="100">
        <v>0</v>
      </c>
      <c r="H9" s="100">
        <v>0</v>
      </c>
      <c r="I9" s="94">
        <v>0</v>
      </c>
      <c r="J9" s="100">
        <v>0</v>
      </c>
      <c r="M9" s="19"/>
    </row>
    <row r="10" spans="2:13" ht="16.899999999999999" customHeight="1" x14ac:dyDescent="0.25">
      <c r="B10" s="13" t="s">
        <v>30</v>
      </c>
      <c r="C10" s="31">
        <f t="shared" si="2"/>
        <v>210</v>
      </c>
      <c r="D10" s="46">
        <f t="shared" si="0"/>
        <v>1.2515644555694618</v>
      </c>
      <c r="E10" s="100">
        <v>78</v>
      </c>
      <c r="F10" s="94">
        <v>0</v>
      </c>
      <c r="G10" s="100">
        <v>45</v>
      </c>
      <c r="H10" s="100">
        <v>0</v>
      </c>
      <c r="I10" s="94">
        <v>33</v>
      </c>
      <c r="J10" s="100">
        <v>54</v>
      </c>
    </row>
    <row r="11" spans="2:13" ht="16.899999999999999" customHeight="1" x14ac:dyDescent="0.25">
      <c r="B11" s="13" t="s">
        <v>31</v>
      </c>
      <c r="C11" s="31">
        <f t="shared" si="2"/>
        <v>7435</v>
      </c>
      <c r="D11" s="46">
        <f t="shared" si="0"/>
        <v>44.311341557899759</v>
      </c>
      <c r="E11" s="100">
        <v>2735</v>
      </c>
      <c r="F11" s="94">
        <v>151</v>
      </c>
      <c r="G11" s="100">
        <v>3798</v>
      </c>
      <c r="H11" s="100">
        <v>5</v>
      </c>
      <c r="I11" s="94">
        <v>34</v>
      </c>
      <c r="J11" s="100">
        <v>712</v>
      </c>
    </row>
    <row r="12" spans="2:13" ht="16.899999999999999" customHeight="1" x14ac:dyDescent="0.25">
      <c r="B12" s="13" t="s">
        <v>32</v>
      </c>
      <c r="C12" s="31">
        <f t="shared" si="2"/>
        <v>5372</v>
      </c>
      <c r="D12" s="46">
        <f t="shared" si="0"/>
        <v>32.016210739614998</v>
      </c>
      <c r="E12" s="100">
        <v>1905</v>
      </c>
      <c r="F12" s="94">
        <v>80</v>
      </c>
      <c r="G12" s="100">
        <v>2966</v>
      </c>
      <c r="H12" s="100">
        <v>7</v>
      </c>
      <c r="I12" s="94">
        <v>22</v>
      </c>
      <c r="J12" s="100">
        <v>392</v>
      </c>
    </row>
    <row r="13" spans="2:13" ht="16.899999999999999" customHeight="1" x14ac:dyDescent="0.2">
      <c r="B13" s="45" t="s">
        <v>33</v>
      </c>
      <c r="C13" s="59">
        <f>SUM(C14:C18)</f>
        <v>176</v>
      </c>
      <c r="D13" s="46">
        <f t="shared" si="0"/>
        <v>1.0489302103820253</v>
      </c>
      <c r="E13" s="34">
        <f t="shared" ref="E13:J13" si="3">SUM(E14:E18)</f>
        <v>104</v>
      </c>
      <c r="F13" s="34">
        <f t="shared" si="3"/>
        <v>10</v>
      </c>
      <c r="G13" s="34">
        <f t="shared" si="3"/>
        <v>47</v>
      </c>
      <c r="H13" s="34">
        <f t="shared" si="3"/>
        <v>3</v>
      </c>
      <c r="I13" s="34">
        <f t="shared" si="3"/>
        <v>1</v>
      </c>
      <c r="J13" s="34">
        <f t="shared" si="3"/>
        <v>11</v>
      </c>
    </row>
    <row r="14" spans="2:13" ht="16.899999999999999" customHeight="1" x14ac:dyDescent="0.25">
      <c r="B14" s="13" t="s">
        <v>62</v>
      </c>
      <c r="C14" s="31">
        <f>SUM(E14:J14)</f>
        <v>58</v>
      </c>
      <c r="D14" s="46">
        <f t="shared" si="0"/>
        <v>0.34567018296680374</v>
      </c>
      <c r="E14" s="100">
        <v>29</v>
      </c>
      <c r="F14" s="100">
        <v>6</v>
      </c>
      <c r="G14" s="100">
        <v>17</v>
      </c>
      <c r="H14" s="94">
        <v>2</v>
      </c>
      <c r="I14" s="94">
        <v>0</v>
      </c>
      <c r="J14" s="100">
        <v>4</v>
      </c>
    </row>
    <row r="15" spans="2:13" ht="16.899999999999999" customHeight="1" x14ac:dyDescent="0.25">
      <c r="B15" s="13" t="s">
        <v>35</v>
      </c>
      <c r="C15" s="31">
        <f>SUM(E15:J15)</f>
        <v>35</v>
      </c>
      <c r="D15" s="46">
        <f t="shared" si="0"/>
        <v>0.20859407592824364</v>
      </c>
      <c r="E15" s="100">
        <v>18</v>
      </c>
      <c r="F15" s="100">
        <v>1</v>
      </c>
      <c r="G15" s="100">
        <v>14</v>
      </c>
      <c r="H15" s="94">
        <v>0</v>
      </c>
      <c r="I15" s="94">
        <v>1</v>
      </c>
      <c r="J15" s="100">
        <v>1</v>
      </c>
    </row>
    <row r="16" spans="2:13" ht="16.899999999999999" customHeight="1" x14ac:dyDescent="0.25">
      <c r="B16" s="13" t="s">
        <v>36</v>
      </c>
      <c r="C16" s="31">
        <f>SUM(E16:J16)</f>
        <v>9</v>
      </c>
      <c r="D16" s="46">
        <f t="shared" si="0"/>
        <v>5.3638476667262652E-2</v>
      </c>
      <c r="E16" s="100">
        <v>9</v>
      </c>
      <c r="F16" s="100">
        <v>0</v>
      </c>
      <c r="G16" s="100">
        <v>0</v>
      </c>
      <c r="H16" s="94">
        <v>0</v>
      </c>
      <c r="I16" s="94">
        <v>0</v>
      </c>
      <c r="J16" s="100">
        <v>0</v>
      </c>
    </row>
    <row r="17" spans="2:10" ht="16.899999999999999" customHeight="1" x14ac:dyDescent="0.25">
      <c r="B17" s="13" t="s">
        <v>37</v>
      </c>
      <c r="C17" s="31">
        <f>SUM(E17:J17)</f>
        <v>20</v>
      </c>
      <c r="D17" s="46">
        <f t="shared" si="0"/>
        <v>0.11919661481613923</v>
      </c>
      <c r="E17" s="100">
        <v>16</v>
      </c>
      <c r="F17" s="100">
        <v>0</v>
      </c>
      <c r="G17" s="100">
        <v>0</v>
      </c>
      <c r="H17" s="94">
        <v>1</v>
      </c>
      <c r="I17" s="94">
        <v>0</v>
      </c>
      <c r="J17" s="100">
        <v>3</v>
      </c>
    </row>
    <row r="18" spans="2:10" ht="16.899999999999999" customHeight="1" x14ac:dyDescent="0.25">
      <c r="B18" s="13" t="s">
        <v>38</v>
      </c>
      <c r="C18" s="31">
        <f>SUM(E18:J18)</f>
        <v>54</v>
      </c>
      <c r="D18" s="46">
        <f t="shared" si="0"/>
        <v>0.32183086000357591</v>
      </c>
      <c r="E18" s="100">
        <v>32</v>
      </c>
      <c r="F18" s="100">
        <v>3</v>
      </c>
      <c r="G18" s="100">
        <v>16</v>
      </c>
      <c r="H18" s="94">
        <v>0</v>
      </c>
      <c r="I18" s="94">
        <v>0</v>
      </c>
      <c r="J18" s="100">
        <v>3</v>
      </c>
    </row>
    <row r="19" spans="2:10" ht="16.899999999999999" customHeight="1" x14ac:dyDescent="0.2">
      <c r="B19" s="45" t="s">
        <v>102</v>
      </c>
      <c r="C19" s="59">
        <f>SUM(C20:C21)</f>
        <v>1322</v>
      </c>
      <c r="D19" s="46">
        <f t="shared" si="0"/>
        <v>7.8788962393468029</v>
      </c>
      <c r="E19" s="34">
        <f t="shared" ref="E19:J19" si="4">SUM(E20:E21)</f>
        <v>513</v>
      </c>
      <c r="F19" s="34">
        <f t="shared" si="4"/>
        <v>46</v>
      </c>
      <c r="G19" s="34">
        <f t="shared" si="4"/>
        <v>557</v>
      </c>
      <c r="H19" s="34">
        <f t="shared" si="4"/>
        <v>0</v>
      </c>
      <c r="I19" s="34">
        <f t="shared" si="4"/>
        <v>33</v>
      </c>
      <c r="J19" s="34">
        <f t="shared" si="4"/>
        <v>173</v>
      </c>
    </row>
    <row r="20" spans="2:10" ht="16.899999999999999" customHeight="1" x14ac:dyDescent="0.25">
      <c r="B20" s="13" t="s">
        <v>63</v>
      </c>
      <c r="C20" s="31">
        <f>SUM(E20:J20)</f>
        <v>1309</v>
      </c>
      <c r="D20" s="46">
        <f t="shared" si="0"/>
        <v>7.8014184397163122</v>
      </c>
      <c r="E20" s="100">
        <v>509</v>
      </c>
      <c r="F20" s="100">
        <v>45</v>
      </c>
      <c r="G20" s="100">
        <v>550</v>
      </c>
      <c r="H20" s="94">
        <v>0</v>
      </c>
      <c r="I20" s="94">
        <v>32</v>
      </c>
      <c r="J20" s="100">
        <v>173</v>
      </c>
    </row>
    <row r="21" spans="2:10" ht="16.899999999999999" customHeight="1" x14ac:dyDescent="0.25">
      <c r="B21" s="13" t="s">
        <v>41</v>
      </c>
      <c r="C21" s="31">
        <f>SUM(E21:J21)</f>
        <v>13</v>
      </c>
      <c r="D21" s="46">
        <f t="shared" si="0"/>
        <v>7.7477799630490493E-2</v>
      </c>
      <c r="E21" s="100">
        <v>4</v>
      </c>
      <c r="F21" s="100">
        <v>1</v>
      </c>
      <c r="G21" s="100">
        <v>7</v>
      </c>
      <c r="H21" s="94">
        <v>0</v>
      </c>
      <c r="I21" s="94">
        <v>1</v>
      </c>
      <c r="J21" s="100">
        <v>0</v>
      </c>
    </row>
    <row r="22" spans="2:10" ht="16.899999999999999" customHeight="1" x14ac:dyDescent="0.2">
      <c r="B22" s="45" t="s">
        <v>42</v>
      </c>
      <c r="C22" s="59">
        <f>SUM(C23:C26)</f>
        <v>590</v>
      </c>
      <c r="D22" s="46">
        <f t="shared" si="0"/>
        <v>3.5163001370761071</v>
      </c>
      <c r="E22" s="34">
        <f t="shared" ref="E22:J22" si="5">SUM(E23:E26)</f>
        <v>84</v>
      </c>
      <c r="F22" s="34">
        <f t="shared" si="5"/>
        <v>23</v>
      </c>
      <c r="G22" s="34">
        <f t="shared" si="5"/>
        <v>51</v>
      </c>
      <c r="H22" s="34">
        <f t="shared" si="5"/>
        <v>0</v>
      </c>
      <c r="I22" s="34">
        <f t="shared" si="5"/>
        <v>69</v>
      </c>
      <c r="J22" s="34">
        <f t="shared" si="5"/>
        <v>363</v>
      </c>
    </row>
    <row r="23" spans="2:10" ht="16.899999999999999" customHeight="1" x14ac:dyDescent="0.25">
      <c r="B23" s="13" t="s">
        <v>43</v>
      </c>
      <c r="C23" s="31">
        <f>SUM(E23:J23)</f>
        <v>16</v>
      </c>
      <c r="D23" s="46">
        <f t="shared" si="0"/>
        <v>9.5357291852911377E-2</v>
      </c>
      <c r="E23" s="94">
        <v>7</v>
      </c>
      <c r="F23" s="94">
        <v>0</v>
      </c>
      <c r="G23" s="94">
        <v>6</v>
      </c>
      <c r="H23" s="94">
        <v>0</v>
      </c>
      <c r="I23" s="94">
        <v>0</v>
      </c>
      <c r="J23" s="94">
        <v>3</v>
      </c>
    </row>
    <row r="24" spans="2:10" ht="16.899999999999999" customHeight="1" x14ac:dyDescent="0.25">
      <c r="B24" s="13" t="s">
        <v>44</v>
      </c>
      <c r="C24" s="31">
        <f>SUM(E24:J24)</f>
        <v>147</v>
      </c>
      <c r="D24" s="46">
        <f t="shared" si="0"/>
        <v>0.87609511889862335</v>
      </c>
      <c r="E24" s="94">
        <v>26</v>
      </c>
      <c r="F24" s="94">
        <v>12</v>
      </c>
      <c r="G24" s="94">
        <v>20</v>
      </c>
      <c r="H24" s="94">
        <v>0</v>
      </c>
      <c r="I24" s="94">
        <v>4</v>
      </c>
      <c r="J24" s="94">
        <v>85</v>
      </c>
    </row>
    <row r="25" spans="2:10" ht="16.899999999999999" customHeight="1" x14ac:dyDescent="0.25">
      <c r="B25" s="13" t="s">
        <v>106</v>
      </c>
      <c r="C25" s="31">
        <f>SUM(E25:J25)</f>
        <v>28</v>
      </c>
      <c r="D25" s="46">
        <f t="shared" si="0"/>
        <v>0.16687526074259493</v>
      </c>
      <c r="E25" s="94">
        <v>11</v>
      </c>
      <c r="F25" s="94">
        <v>3</v>
      </c>
      <c r="G25" s="94">
        <v>10</v>
      </c>
      <c r="H25" s="94">
        <v>0</v>
      </c>
      <c r="I25" s="94">
        <v>1</v>
      </c>
      <c r="J25" s="94">
        <v>3</v>
      </c>
    </row>
    <row r="26" spans="2:10" ht="16.899999999999999" customHeight="1" x14ac:dyDescent="0.25">
      <c r="B26" s="13" t="s">
        <v>45</v>
      </c>
      <c r="C26" s="31">
        <f>SUM(E26:J26)</f>
        <v>399</v>
      </c>
      <c r="D26" s="46">
        <f t="shared" si="0"/>
        <v>2.3779724655819776</v>
      </c>
      <c r="E26" s="94">
        <v>40</v>
      </c>
      <c r="F26" s="94">
        <v>8</v>
      </c>
      <c r="G26" s="94">
        <v>15</v>
      </c>
      <c r="H26" s="94">
        <v>0</v>
      </c>
      <c r="I26" s="94">
        <v>64</v>
      </c>
      <c r="J26" s="94">
        <v>272</v>
      </c>
    </row>
    <row r="27" spans="2:10" ht="16.899999999999999" customHeight="1" x14ac:dyDescent="0.2">
      <c r="B27" s="45" t="s">
        <v>103</v>
      </c>
      <c r="C27" s="59">
        <f>SUM(E27:J27)</f>
        <v>38</v>
      </c>
      <c r="D27" s="46">
        <f t="shared" si="0"/>
        <v>0.22647356815066452</v>
      </c>
      <c r="E27" s="101">
        <v>14</v>
      </c>
      <c r="F27" s="101">
        <v>8</v>
      </c>
      <c r="G27" s="101">
        <v>9</v>
      </c>
      <c r="H27" s="101">
        <v>0</v>
      </c>
      <c r="I27" s="101">
        <v>3</v>
      </c>
      <c r="J27" s="101">
        <v>4</v>
      </c>
    </row>
    <row r="28" spans="2:10" ht="16.899999999999999" customHeight="1" x14ac:dyDescent="0.2">
      <c r="B28" s="70" t="s">
        <v>47</v>
      </c>
      <c r="C28" s="61">
        <f>C27+C22+C19+C13+C6</f>
        <v>16779</v>
      </c>
      <c r="D28" s="74">
        <f t="shared" ref="D28:I28" si="6">D27+D22+D19+D13+D6</f>
        <v>100</v>
      </c>
      <c r="E28" s="58">
        <f>E27+E22+E19+E13+E6</f>
        <v>5869</v>
      </c>
      <c r="F28" s="58">
        <f t="shared" si="6"/>
        <v>388</v>
      </c>
      <c r="G28" s="58">
        <f t="shared" si="6"/>
        <v>8176</v>
      </c>
      <c r="H28" s="58">
        <f>H27+H22+H19+H13+H6</f>
        <v>15</v>
      </c>
      <c r="I28" s="58">
        <f t="shared" si="6"/>
        <v>332</v>
      </c>
      <c r="J28" s="58">
        <f>J27+J22+J19+J13+J6</f>
        <v>1999</v>
      </c>
    </row>
    <row r="29" spans="2:10" ht="18" customHeight="1" x14ac:dyDescent="0.2">
      <c r="B29" s="64" t="s">
        <v>105</v>
      </c>
      <c r="C29" s="222">
        <f>SUM(E29:J29)</f>
        <v>100</v>
      </c>
      <c r="D29" s="223"/>
      <c r="E29" s="66">
        <f t="shared" ref="E29:J29" si="7">E28/$C$28%</f>
        <v>34.978246617796053</v>
      </c>
      <c r="F29" s="66">
        <f t="shared" si="7"/>
        <v>2.312414327433101</v>
      </c>
      <c r="G29" s="66">
        <f t="shared" si="7"/>
        <v>48.727576136837719</v>
      </c>
      <c r="H29" s="66">
        <f t="shared" si="7"/>
        <v>8.939746111210442E-2</v>
      </c>
      <c r="I29" s="66">
        <f t="shared" si="7"/>
        <v>1.9786638059479111</v>
      </c>
      <c r="J29" s="66">
        <f t="shared" si="7"/>
        <v>11.913701650873115</v>
      </c>
    </row>
    <row r="30" spans="2:10" ht="6" customHeight="1" x14ac:dyDescent="0.2">
      <c r="C30" s="67"/>
    </row>
    <row r="31" spans="2:10" ht="16.5" customHeight="1" x14ac:dyDescent="0.25">
      <c r="B31" s="83" t="s">
        <v>168</v>
      </c>
      <c r="C31" s="1"/>
      <c r="D31" s="2"/>
      <c r="E31" s="2"/>
      <c r="F31" s="2"/>
      <c r="G31" s="2"/>
      <c r="H31" s="2"/>
      <c r="I31" s="2"/>
      <c r="J31" s="2"/>
    </row>
    <row r="32" spans="2:10" ht="16.5" customHeight="1" x14ac:dyDescent="0.25">
      <c r="B32" s="84" t="s">
        <v>127</v>
      </c>
      <c r="C32" s="2"/>
      <c r="D32" s="2"/>
      <c r="E32" s="9"/>
      <c r="F32" s="9"/>
      <c r="G32" s="9"/>
      <c r="H32" s="9"/>
      <c r="I32" s="9"/>
      <c r="J32" s="9"/>
    </row>
    <row r="33" spans="2:10" ht="16.5" customHeight="1" x14ac:dyDescent="0.25">
      <c r="B33" s="86" t="s">
        <v>91</v>
      </c>
      <c r="C33" s="2"/>
      <c r="D33" s="2"/>
    </row>
    <row r="34" spans="2:10" ht="16.5" customHeight="1" x14ac:dyDescent="0.2">
      <c r="B34" s="85" t="s">
        <v>96</v>
      </c>
      <c r="E34" s="19"/>
      <c r="F34" s="19"/>
      <c r="G34" s="19"/>
      <c r="H34" s="19"/>
      <c r="I34" s="19"/>
      <c r="J34" s="19"/>
    </row>
    <row r="35" spans="2:10" ht="16.5" customHeight="1" x14ac:dyDescent="0.2">
      <c r="B35" s="84" t="s">
        <v>95</v>
      </c>
      <c r="D35" s="19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15748031496063" right="0.15748031496063" top="0.14000000000000001" bottom="0.19" header="0.11" footer="0.15748031496063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zoomScaleNormal="100" zoomScaleSheetLayoutView="110" workbookViewId="0">
      <selection activeCell="E34" sqref="E34"/>
    </sheetView>
  </sheetViews>
  <sheetFormatPr defaultColWidth="8.85546875" defaultRowHeight="12.75" x14ac:dyDescent="0.2"/>
  <cols>
    <col min="1" max="1" width="19.42578125" customWidth="1"/>
    <col min="2" max="2" width="10.7109375" customWidth="1"/>
    <col min="3" max="3" width="9.85546875" customWidth="1"/>
    <col min="4" max="4" width="12.85546875" customWidth="1"/>
    <col min="5" max="5" width="13.7109375" customWidth="1"/>
    <col min="6" max="6" width="12.7109375" customWidth="1"/>
    <col min="7" max="7" width="14.42578125" customWidth="1"/>
  </cols>
  <sheetData>
    <row r="1" spans="1:8" ht="18.95" customHeight="1" x14ac:dyDescent="0.2">
      <c r="A1" s="91" t="s">
        <v>207</v>
      </c>
      <c r="B1" s="24"/>
      <c r="C1" s="24"/>
      <c r="D1" s="24"/>
      <c r="E1" s="24"/>
      <c r="F1" s="24"/>
      <c r="G1" s="25"/>
    </row>
    <row r="2" spans="1:8" ht="4.9000000000000004" customHeight="1" x14ac:dyDescent="0.3">
      <c r="A2" s="16"/>
      <c r="B2" s="24"/>
      <c r="C2" s="24"/>
      <c r="D2" s="24"/>
      <c r="E2" s="24"/>
      <c r="F2" s="24"/>
      <c r="G2" s="25"/>
    </row>
    <row r="3" spans="1:8" ht="21" customHeight="1" x14ac:dyDescent="0.2">
      <c r="A3" s="211" t="s">
        <v>64</v>
      </c>
      <c r="B3" s="238" t="s">
        <v>0</v>
      </c>
      <c r="C3" s="239"/>
      <c r="D3" s="214" t="s">
        <v>65</v>
      </c>
      <c r="E3" s="215"/>
      <c r="F3" s="215"/>
      <c r="G3" s="215"/>
    </row>
    <row r="4" spans="1:8" ht="21" customHeight="1" x14ac:dyDescent="0.2">
      <c r="A4" s="235"/>
      <c r="B4" s="240"/>
      <c r="C4" s="241"/>
      <c r="D4" s="244" t="s">
        <v>4</v>
      </c>
      <c r="E4" s="236" t="s">
        <v>97</v>
      </c>
      <c r="F4" s="235" t="s">
        <v>108</v>
      </c>
      <c r="G4" s="236" t="s">
        <v>98</v>
      </c>
    </row>
    <row r="5" spans="1:8" ht="21" customHeight="1" x14ac:dyDescent="0.2">
      <c r="A5" s="216"/>
      <c r="B5" s="242"/>
      <c r="C5" s="243"/>
      <c r="D5" s="245"/>
      <c r="E5" s="237"/>
      <c r="F5" s="216"/>
      <c r="G5" s="237"/>
    </row>
    <row r="6" spans="1:8" ht="21" customHeight="1" x14ac:dyDescent="0.2">
      <c r="A6" s="39" t="s">
        <v>0</v>
      </c>
      <c r="B6" s="59">
        <f>B7+B15</f>
        <v>22905</v>
      </c>
      <c r="C6" s="44">
        <v>1</v>
      </c>
      <c r="D6" s="34">
        <f>D7+D15</f>
        <v>6126</v>
      </c>
      <c r="E6" s="37">
        <f>D6/B6*100</f>
        <v>26.745252128356256</v>
      </c>
      <c r="F6" s="34">
        <f>F7+F15</f>
        <v>16779</v>
      </c>
      <c r="G6" s="37">
        <f>F6/B6*100</f>
        <v>73.254747871643744</v>
      </c>
      <c r="H6" s="19"/>
    </row>
    <row r="7" spans="1:8" ht="18" customHeight="1" x14ac:dyDescent="0.2">
      <c r="A7" s="97" t="s">
        <v>66</v>
      </c>
      <c r="B7" s="59">
        <f t="shared" ref="B7:G7" si="0">SUM(B8:B13)</f>
        <v>20920</v>
      </c>
      <c r="C7" s="37">
        <f>SUM(C8:C13)</f>
        <v>91.333769919231614</v>
      </c>
      <c r="D7" s="34">
        <f t="shared" si="0"/>
        <v>4911</v>
      </c>
      <c r="E7" s="37">
        <f t="shared" si="0"/>
        <v>21.440733464309105</v>
      </c>
      <c r="F7" s="34">
        <f t="shared" si="0"/>
        <v>16009</v>
      </c>
      <c r="G7" s="37">
        <f t="shared" si="0"/>
        <v>69.893036454922509</v>
      </c>
      <c r="H7" s="19"/>
    </row>
    <row r="8" spans="1:8" ht="18" customHeight="1" x14ac:dyDescent="0.2">
      <c r="A8" s="81" t="s">
        <v>203</v>
      </c>
      <c r="B8" s="60">
        <f>D8+F8</f>
        <v>1908</v>
      </c>
      <c r="C8" s="40">
        <f>E8+G8</f>
        <v>8.3300589390962667</v>
      </c>
      <c r="D8" s="14">
        <v>298</v>
      </c>
      <c r="E8" s="42">
        <f>D8/B6%</f>
        <v>1.3010259768609473</v>
      </c>
      <c r="F8" s="14">
        <v>1610</v>
      </c>
      <c r="G8" s="42">
        <f>F8/B6%</f>
        <v>7.0290329622353198</v>
      </c>
      <c r="H8" s="26"/>
    </row>
    <row r="9" spans="1:8" ht="18" customHeight="1" x14ac:dyDescent="0.2">
      <c r="A9" s="81" t="s">
        <v>115</v>
      </c>
      <c r="B9" s="60">
        <f>D9+F9</f>
        <v>2080</v>
      </c>
      <c r="C9" s="40">
        <f t="shared" ref="C9:C18" si="1">E9+G9</f>
        <v>9.080986684130103</v>
      </c>
      <c r="D9" s="14">
        <v>940</v>
      </c>
      <c r="E9" s="42">
        <f>D9/B6%</f>
        <v>4.1039074437895655</v>
      </c>
      <c r="F9" s="14">
        <v>1140</v>
      </c>
      <c r="G9" s="42">
        <f>F9/B6%</f>
        <v>4.9770792403405366</v>
      </c>
      <c r="H9" s="19"/>
    </row>
    <row r="10" spans="1:8" ht="18" customHeight="1" x14ac:dyDescent="0.2">
      <c r="A10" s="81" t="s">
        <v>111</v>
      </c>
      <c r="B10" s="60">
        <f>D10+F10</f>
        <v>1505</v>
      </c>
      <c r="C10" s="40">
        <f t="shared" si="1"/>
        <v>6.5706177690460592</v>
      </c>
      <c r="D10" s="14">
        <v>604</v>
      </c>
      <c r="E10" s="42">
        <f>D10/B6%</f>
        <v>2.6369788255839337</v>
      </c>
      <c r="F10" s="14">
        <v>901</v>
      </c>
      <c r="G10" s="42">
        <f>F10/B6%</f>
        <v>3.9336389434621259</v>
      </c>
      <c r="H10" s="19"/>
    </row>
    <row r="11" spans="1:8" ht="18" customHeight="1" x14ac:dyDescent="0.2">
      <c r="A11" s="81" t="s">
        <v>67</v>
      </c>
      <c r="B11" s="60">
        <f>D11+F11</f>
        <v>10597</v>
      </c>
      <c r="C11" s="40">
        <f t="shared" si="1"/>
        <v>46.265007640253216</v>
      </c>
      <c r="D11" s="14">
        <v>2039</v>
      </c>
      <c r="E11" s="42">
        <f>D11/B6%</f>
        <v>8.9019864658371528</v>
      </c>
      <c r="F11" s="14">
        <v>8558</v>
      </c>
      <c r="G11" s="42">
        <f>F11/B6%</f>
        <v>37.363021174416062</v>
      </c>
      <c r="H11" s="19"/>
    </row>
    <row r="12" spans="1:8" ht="18" customHeight="1" x14ac:dyDescent="0.2">
      <c r="A12" s="81" t="s">
        <v>116</v>
      </c>
      <c r="B12" s="60">
        <f>D12+F12</f>
        <v>4804</v>
      </c>
      <c r="C12" s="40">
        <f t="shared" si="1"/>
        <v>20.973586553154334</v>
      </c>
      <c r="D12" s="14">
        <v>1030</v>
      </c>
      <c r="E12" s="42">
        <f>D12/B6%</f>
        <v>4.4968347522375023</v>
      </c>
      <c r="F12" s="14">
        <v>3774</v>
      </c>
      <c r="G12" s="42">
        <f>F12/B6%</f>
        <v>16.47675180091683</v>
      </c>
      <c r="H12" s="19"/>
    </row>
    <row r="13" spans="1:8" ht="18" customHeight="1" x14ac:dyDescent="0.2">
      <c r="A13" s="81" t="s">
        <v>68</v>
      </c>
      <c r="B13" s="60">
        <f>D13+F13</f>
        <v>26</v>
      </c>
      <c r="C13" s="40">
        <f t="shared" si="1"/>
        <v>0.11351233355162628</v>
      </c>
      <c r="D13" s="14">
        <v>0</v>
      </c>
      <c r="E13" s="42">
        <f>D13/B6%</f>
        <v>0</v>
      </c>
      <c r="F13" s="14">
        <v>26</v>
      </c>
      <c r="G13" s="47">
        <f>F13/B6%</f>
        <v>0.11351233355162628</v>
      </c>
    </row>
    <row r="14" spans="1:8" ht="18" customHeight="1" x14ac:dyDescent="0.2">
      <c r="A14" s="81"/>
      <c r="B14" s="60"/>
      <c r="C14" s="40"/>
      <c r="D14" s="14"/>
      <c r="E14" s="42"/>
      <c r="F14" s="14"/>
      <c r="G14" s="47"/>
    </row>
    <row r="15" spans="1:8" ht="18" customHeight="1" x14ac:dyDescent="0.2">
      <c r="A15" s="97" t="s">
        <v>69</v>
      </c>
      <c r="B15" s="59">
        <f t="shared" ref="B15:G15" si="2">SUM(B16:B18)</f>
        <v>1985</v>
      </c>
      <c r="C15" s="37">
        <f>SUM(C16:C18)</f>
        <v>8.6662300807683899</v>
      </c>
      <c r="D15" s="34">
        <f t="shared" si="2"/>
        <v>1215</v>
      </c>
      <c r="E15" s="37">
        <f t="shared" si="2"/>
        <v>5.3045186640471504</v>
      </c>
      <c r="F15" s="98">
        <f t="shared" si="2"/>
        <v>770</v>
      </c>
      <c r="G15" s="99">
        <f t="shared" si="2"/>
        <v>3.3617114167212399</v>
      </c>
    </row>
    <row r="16" spans="1:8" ht="18" customHeight="1" x14ac:dyDescent="0.2">
      <c r="A16" s="81" t="s">
        <v>70</v>
      </c>
      <c r="B16" s="60">
        <f>D16+F16</f>
        <v>1440</v>
      </c>
      <c r="C16" s="40">
        <f t="shared" si="1"/>
        <v>6.2868369351669937</v>
      </c>
      <c r="D16" s="14">
        <v>1117</v>
      </c>
      <c r="E16" s="42">
        <f>D16/B6%</f>
        <v>4.8766644837371746</v>
      </c>
      <c r="F16" s="22">
        <v>323</v>
      </c>
      <c r="G16" s="47">
        <f>F16/B6%</f>
        <v>1.4101724514298188</v>
      </c>
    </row>
    <row r="17" spans="1:8" ht="18" customHeight="1" x14ac:dyDescent="0.2">
      <c r="A17" s="81" t="s">
        <v>71</v>
      </c>
      <c r="B17" s="60">
        <f>D17+F17</f>
        <v>18</v>
      </c>
      <c r="C17" s="40">
        <f>E17+G17</f>
        <v>7.8585461689587424E-2</v>
      </c>
      <c r="D17" s="96">
        <v>0</v>
      </c>
      <c r="E17" s="96">
        <f>D17/B6%</f>
        <v>0</v>
      </c>
      <c r="F17" s="96">
        <v>18</v>
      </c>
      <c r="G17" s="42">
        <f>F17/B6%</f>
        <v>7.8585461689587424E-2</v>
      </c>
    </row>
    <row r="18" spans="1:8" ht="18" customHeight="1" x14ac:dyDescent="0.2">
      <c r="A18" s="82" t="s">
        <v>72</v>
      </c>
      <c r="B18" s="76">
        <f>D18+F18</f>
        <v>527</v>
      </c>
      <c r="C18" s="77">
        <f t="shared" si="1"/>
        <v>2.3008076839118097</v>
      </c>
      <c r="D18" s="20">
        <v>98</v>
      </c>
      <c r="E18" s="78">
        <f>D18/B6%</f>
        <v>0.42785418030997596</v>
      </c>
      <c r="F18" s="79">
        <v>429</v>
      </c>
      <c r="G18" s="80">
        <f>F18/B6%</f>
        <v>1.8729535036018337</v>
      </c>
    </row>
    <row r="19" spans="1:8" ht="6" customHeight="1" x14ac:dyDescent="0.2">
      <c r="B19" s="27"/>
      <c r="C19" s="28"/>
      <c r="D19" s="29"/>
      <c r="E19" s="28"/>
      <c r="F19" s="29"/>
      <c r="G19" s="30"/>
    </row>
    <row r="20" spans="1:8" ht="18" customHeight="1" x14ac:dyDescent="0.25">
      <c r="A20" s="83" t="s">
        <v>169</v>
      </c>
      <c r="B20" s="1"/>
      <c r="C20" s="2"/>
      <c r="D20" s="2"/>
      <c r="E20" s="2"/>
      <c r="F20" s="2"/>
      <c r="G20" s="2"/>
      <c r="H20" s="2"/>
    </row>
    <row r="21" spans="1:8" ht="18" customHeight="1" x14ac:dyDescent="0.3">
      <c r="A21" s="84" t="s">
        <v>170</v>
      </c>
      <c r="B21" s="2"/>
      <c r="C21" s="2"/>
      <c r="D21" s="6"/>
    </row>
    <row r="22" spans="1:8" ht="18" customHeight="1" x14ac:dyDescent="0.3">
      <c r="A22" s="84" t="s">
        <v>126</v>
      </c>
      <c r="B22" s="2"/>
      <c r="C22" s="2"/>
      <c r="D22" s="6"/>
    </row>
    <row r="23" spans="1:8" ht="18" customHeight="1" x14ac:dyDescent="0.2">
      <c r="A23" s="85" t="s">
        <v>99</v>
      </c>
    </row>
    <row r="24" spans="1:8" x14ac:dyDescent="0.2">
      <c r="A24" s="84" t="s">
        <v>100</v>
      </c>
    </row>
    <row r="25" spans="1:8" x14ac:dyDescent="0.2">
      <c r="A25" s="84" t="s">
        <v>114</v>
      </c>
    </row>
    <row r="26" spans="1:8" ht="18" customHeight="1" x14ac:dyDescent="0.2">
      <c r="A26" s="84" t="s">
        <v>117</v>
      </c>
    </row>
    <row r="27" spans="1:8" x14ac:dyDescent="0.2">
      <c r="A27" s="84" t="s">
        <v>118</v>
      </c>
      <c r="F27" s="93"/>
    </row>
    <row r="36" spans="6:6" x14ac:dyDescent="0.2">
      <c r="F36" s="19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3" right="0.27559055118110198" top="0.43307086614173201" bottom="0.98425196850393704" header="0.31496062992126" footer="0.511811023622047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tabSelected="1" zoomScaleNormal="100" zoomScaleSheetLayoutView="110" workbookViewId="0">
      <selection activeCell="M14" sqref="M14"/>
    </sheetView>
  </sheetViews>
  <sheetFormatPr defaultColWidth="8.85546875" defaultRowHeight="12.75" x14ac:dyDescent="0.2"/>
  <cols>
    <col min="1" max="1" width="25.28515625" customWidth="1"/>
    <col min="2" max="2" width="19.5703125" customWidth="1"/>
    <col min="3" max="3" width="20" customWidth="1"/>
    <col min="4" max="4" width="18.5703125" customWidth="1"/>
    <col min="5" max="5" width="18.42578125" customWidth="1"/>
  </cols>
  <sheetData>
    <row r="1" spans="1:5" ht="16.5" x14ac:dyDescent="0.3">
      <c r="A1" s="221" t="s">
        <v>208</v>
      </c>
      <c r="B1" s="221"/>
      <c r="C1" s="221"/>
      <c r="D1" s="221"/>
    </row>
    <row r="2" spans="1:5" ht="4.9000000000000004" customHeight="1" x14ac:dyDescent="0.2"/>
    <row r="3" spans="1:5" ht="20.100000000000001" customHeight="1" x14ac:dyDescent="0.2">
      <c r="A3" s="246" t="s">
        <v>73</v>
      </c>
      <c r="B3" s="227" t="s">
        <v>74</v>
      </c>
      <c r="C3" s="228"/>
      <c r="D3" s="228"/>
      <c r="E3" s="174"/>
    </row>
    <row r="4" spans="1:5" ht="20.100000000000001" customHeight="1" x14ac:dyDescent="0.2">
      <c r="A4" s="247"/>
      <c r="B4" s="75" t="s">
        <v>0</v>
      </c>
      <c r="C4" s="73" t="s">
        <v>75</v>
      </c>
      <c r="D4" s="73" t="s">
        <v>76</v>
      </c>
      <c r="E4" s="15" t="s">
        <v>162</v>
      </c>
    </row>
    <row r="5" spans="1:5" ht="20.100000000000001" customHeight="1" x14ac:dyDescent="0.2">
      <c r="A5" s="69" t="s">
        <v>0</v>
      </c>
      <c r="B5" s="60">
        <f>SUM(B6:B20)</f>
        <v>16447</v>
      </c>
      <c r="C5" s="88">
        <f>SUM(C6:C20)</f>
        <v>2630</v>
      </c>
      <c r="D5" s="88">
        <f>SUM(D6:D20)</f>
        <v>12873</v>
      </c>
      <c r="E5" s="88">
        <f>SUM(E6:E20)</f>
        <v>944</v>
      </c>
    </row>
    <row r="6" spans="1:5" ht="21" customHeight="1" x14ac:dyDescent="0.25">
      <c r="A6" s="13" t="s">
        <v>77</v>
      </c>
      <c r="B6" s="31">
        <f t="shared" ref="B6:B18" si="0">SUM(C6:E6)</f>
        <v>46</v>
      </c>
      <c r="C6" s="10">
        <v>25</v>
      </c>
      <c r="D6" s="10">
        <v>16</v>
      </c>
      <c r="E6" s="10">
        <v>5</v>
      </c>
    </row>
    <row r="7" spans="1:5" ht="21" customHeight="1" x14ac:dyDescent="0.25">
      <c r="A7" s="13" t="s">
        <v>78</v>
      </c>
      <c r="B7" s="31">
        <f t="shared" si="0"/>
        <v>186</v>
      </c>
      <c r="C7" s="10">
        <v>139</v>
      </c>
      <c r="D7" s="10">
        <v>43</v>
      </c>
      <c r="E7" s="10">
        <v>4</v>
      </c>
    </row>
    <row r="8" spans="1:5" ht="21" customHeight="1" x14ac:dyDescent="0.25">
      <c r="A8" s="13" t="s">
        <v>79</v>
      </c>
      <c r="B8" s="31">
        <f t="shared" si="0"/>
        <v>177</v>
      </c>
      <c r="C8" s="10">
        <v>76</v>
      </c>
      <c r="D8" s="10">
        <v>95</v>
      </c>
      <c r="E8" s="10">
        <v>6</v>
      </c>
    </row>
    <row r="9" spans="1:5" ht="21" customHeight="1" x14ac:dyDescent="0.25">
      <c r="A9" s="13" t="s">
        <v>80</v>
      </c>
      <c r="B9" s="31">
        <f t="shared" si="0"/>
        <v>315</v>
      </c>
      <c r="C9" s="10">
        <v>133</v>
      </c>
      <c r="D9" s="10">
        <v>172</v>
      </c>
      <c r="E9" s="10">
        <v>10</v>
      </c>
    </row>
    <row r="10" spans="1:5" ht="21" customHeight="1" x14ac:dyDescent="0.25">
      <c r="A10" s="13" t="s">
        <v>81</v>
      </c>
      <c r="B10" s="31">
        <f t="shared" si="0"/>
        <v>404</v>
      </c>
      <c r="C10" s="10">
        <v>186</v>
      </c>
      <c r="D10" s="10">
        <v>198</v>
      </c>
      <c r="E10" s="10">
        <v>20</v>
      </c>
    </row>
    <row r="11" spans="1:5" ht="21" customHeight="1" x14ac:dyDescent="0.25">
      <c r="A11" s="13" t="s">
        <v>82</v>
      </c>
      <c r="B11" s="31">
        <f t="shared" si="0"/>
        <v>404</v>
      </c>
      <c r="C11" s="10">
        <v>197</v>
      </c>
      <c r="D11" s="10">
        <v>187</v>
      </c>
      <c r="E11" s="10">
        <v>20</v>
      </c>
    </row>
    <row r="12" spans="1:5" ht="21" customHeight="1" x14ac:dyDescent="0.25">
      <c r="A12" s="13" t="s">
        <v>83</v>
      </c>
      <c r="B12" s="31">
        <f t="shared" si="0"/>
        <v>2399</v>
      </c>
      <c r="C12" s="94">
        <v>472</v>
      </c>
      <c r="D12" s="94">
        <v>1759</v>
      </c>
      <c r="E12" s="10">
        <v>168</v>
      </c>
    </row>
    <row r="13" spans="1:5" ht="21" customHeight="1" x14ac:dyDescent="0.25">
      <c r="A13" s="13" t="s">
        <v>84</v>
      </c>
      <c r="B13" s="31">
        <f t="shared" si="0"/>
        <v>4142</v>
      </c>
      <c r="C13" s="94">
        <v>953</v>
      </c>
      <c r="D13" s="94">
        <v>3040</v>
      </c>
      <c r="E13" s="10">
        <v>149</v>
      </c>
    </row>
    <row r="14" spans="1:5" ht="21" customHeight="1" x14ac:dyDescent="0.25">
      <c r="A14" s="13" t="s">
        <v>85</v>
      </c>
      <c r="B14" s="31">
        <f t="shared" si="0"/>
        <v>7421</v>
      </c>
      <c r="C14" s="94">
        <v>381</v>
      </c>
      <c r="D14" s="94">
        <v>6610</v>
      </c>
      <c r="E14" s="10">
        <v>430</v>
      </c>
    </row>
    <row r="15" spans="1:5" ht="21" customHeight="1" x14ac:dyDescent="0.25">
      <c r="A15" s="13" t="s">
        <v>86</v>
      </c>
      <c r="B15" s="31">
        <f t="shared" si="0"/>
        <v>370</v>
      </c>
      <c r="C15" s="10">
        <v>0</v>
      </c>
      <c r="D15" s="10">
        <v>330</v>
      </c>
      <c r="E15" s="10">
        <v>40</v>
      </c>
    </row>
    <row r="16" spans="1:5" ht="21" customHeight="1" x14ac:dyDescent="0.25">
      <c r="A16" s="13" t="s">
        <v>87</v>
      </c>
      <c r="B16" s="31">
        <f t="shared" si="0"/>
        <v>31</v>
      </c>
      <c r="C16" s="10">
        <v>0</v>
      </c>
      <c r="D16" s="10">
        <v>13</v>
      </c>
      <c r="E16" s="10">
        <v>18</v>
      </c>
    </row>
    <row r="17" spans="1:5" ht="21" customHeight="1" x14ac:dyDescent="0.25">
      <c r="A17" s="13" t="s">
        <v>88</v>
      </c>
      <c r="B17" s="31">
        <f t="shared" si="0"/>
        <v>6</v>
      </c>
      <c r="C17" s="10">
        <v>0</v>
      </c>
      <c r="D17" s="10">
        <v>6</v>
      </c>
      <c r="E17" s="10">
        <v>0</v>
      </c>
    </row>
    <row r="18" spans="1:5" ht="21" customHeight="1" x14ac:dyDescent="0.25">
      <c r="A18" s="13" t="s">
        <v>89</v>
      </c>
      <c r="B18" s="31">
        <f t="shared" si="0"/>
        <v>6</v>
      </c>
      <c r="C18" s="10">
        <v>0</v>
      </c>
      <c r="D18" s="10">
        <v>6</v>
      </c>
      <c r="E18" s="10">
        <v>0</v>
      </c>
    </row>
    <row r="19" spans="1:5" ht="21" customHeight="1" x14ac:dyDescent="0.25">
      <c r="A19" s="13" t="s">
        <v>112</v>
      </c>
      <c r="B19" s="31">
        <f>SUM(C19:E19)</f>
        <v>94</v>
      </c>
      <c r="C19" s="10">
        <v>0</v>
      </c>
      <c r="D19" s="10">
        <v>55</v>
      </c>
      <c r="E19" s="10">
        <v>39</v>
      </c>
    </row>
    <row r="20" spans="1:5" ht="21" customHeight="1" x14ac:dyDescent="0.25">
      <c r="A20" s="13" t="s">
        <v>162</v>
      </c>
      <c r="B20" s="31">
        <f>SUM(C20:E20)</f>
        <v>446</v>
      </c>
      <c r="C20" s="10">
        <v>68</v>
      </c>
      <c r="D20" s="10">
        <v>343</v>
      </c>
      <c r="E20" s="10">
        <v>35</v>
      </c>
    </row>
    <row r="21" spans="1:5" ht="20.100000000000001" customHeight="1" x14ac:dyDescent="0.2">
      <c r="A21" s="68" t="s">
        <v>105</v>
      </c>
      <c r="B21" s="61">
        <f>C21+D21+E21</f>
        <v>100</v>
      </c>
      <c r="C21" s="74">
        <f>C5/B5*100</f>
        <v>15.990758192983524</v>
      </c>
      <c r="D21" s="74">
        <f>D5/B5%</f>
        <v>78.269593238888547</v>
      </c>
      <c r="E21" s="74">
        <f>E5/B5%</f>
        <v>5.7396485681279259</v>
      </c>
    </row>
    <row r="22" spans="1:5" ht="5.25" customHeight="1" x14ac:dyDescent="0.2"/>
    <row r="23" spans="1:5" ht="18" customHeight="1" x14ac:dyDescent="0.25">
      <c r="A23" s="83" t="s">
        <v>124</v>
      </c>
      <c r="B23" s="1"/>
      <c r="C23" s="1"/>
      <c r="D23" s="2"/>
    </row>
    <row r="24" spans="1:5" ht="18" customHeight="1" x14ac:dyDescent="0.25">
      <c r="A24" s="83" t="s">
        <v>171</v>
      </c>
      <c r="B24" s="1"/>
      <c r="C24" s="1"/>
      <c r="D24" s="2"/>
    </row>
    <row r="25" spans="1:5" ht="18" customHeight="1" x14ac:dyDescent="0.25">
      <c r="A25" s="84" t="s">
        <v>125</v>
      </c>
      <c r="B25" s="2"/>
      <c r="C25" s="2"/>
    </row>
    <row r="26" spans="1:5" ht="18" customHeight="1" x14ac:dyDescent="0.2">
      <c r="A26" s="85" t="s">
        <v>119</v>
      </c>
    </row>
    <row r="27" spans="1:5" ht="18" customHeight="1" x14ac:dyDescent="0.2">
      <c r="A27" s="89" t="s">
        <v>120</v>
      </c>
    </row>
    <row r="28" spans="1:5" ht="14.25" x14ac:dyDescent="0.2">
      <c r="C28" s="102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Benjamin Sila</cp:lastModifiedBy>
  <cp:lastPrinted>2023-02-07T21:21:07Z</cp:lastPrinted>
  <dcterms:created xsi:type="dcterms:W3CDTF">2008-02-22T04:52:58Z</dcterms:created>
  <dcterms:modified xsi:type="dcterms:W3CDTF">2023-02-07T21:21:38Z</dcterms:modified>
</cp:coreProperties>
</file>