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0760" windowHeight="10704" activeTab="9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s 10" sheetId="10" r:id="rId10"/>
  </sheets>
  <definedNames/>
  <calcPr fullCalcOnLoad="1"/>
</workbook>
</file>

<file path=xl/sharedStrings.xml><?xml version="1.0" encoding="utf-8"?>
<sst xmlns="http://schemas.openxmlformats.org/spreadsheetml/2006/main" count="381" uniqueCount="200">
  <si>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</si>
  <si>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</si>
  <si>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</si>
  <si>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</si>
  <si>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</si>
  <si>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</si>
  <si>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</si>
  <si>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</si>
  <si>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</si>
  <si>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</si>
  <si>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</si>
  <si>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</si>
  <si>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</si>
  <si>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</si>
  <si>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</si>
  <si>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</si>
  <si>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Not Stated</t>
  </si>
  <si>
    <t>Scandinavia</t>
  </si>
  <si>
    <t>Benelux</t>
  </si>
  <si>
    <t>ASIA</t>
  </si>
  <si>
    <t xml:space="preserve">             </t>
  </si>
  <si>
    <t>Lady Naomi</t>
  </si>
  <si>
    <t>Korea</t>
  </si>
  <si>
    <t>Talofa Airways</t>
  </si>
  <si>
    <t>2018</t>
  </si>
  <si>
    <t>21,129</t>
  </si>
  <si>
    <t>464</t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</si>
  <si>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</si>
  <si>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Samoa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</si>
  <si>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</si>
  <si>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</si>
  <si>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Armed Forces</t>
  </si>
  <si>
    <t>Senior Official</t>
  </si>
  <si>
    <t>Professional</t>
  </si>
  <si>
    <t>Technician</t>
  </si>
  <si>
    <t>Clerical</t>
  </si>
  <si>
    <t>Agricultural work</t>
  </si>
  <si>
    <t>Craft/tradework</t>
  </si>
  <si>
    <t>Students</t>
  </si>
  <si>
    <t>Infant/retired</t>
  </si>
  <si>
    <t>Unemployed</t>
  </si>
  <si>
    <t>Piriota</t>
  </si>
  <si>
    <t>Ea</t>
  </si>
  <si>
    <t>Sami</t>
  </si>
  <si>
    <t>Aofaiga</t>
  </si>
  <si>
    <t>Aofaiga o Tagata Asiasi Mai</t>
  </si>
  <si>
    <t>Aofaiga o Tagata Faimalaga Ese Atu</t>
  </si>
  <si>
    <t>Tagata</t>
  </si>
  <si>
    <t>Femalagaa'i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</si>
  <si>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</si>
  <si>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</si>
  <si>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</si>
  <si>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</si>
  <si>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</si>
  <si>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</si>
  <si>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</si>
  <si>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</si>
  <si>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Setema</t>
  </si>
  <si>
    <t>Oketopa</t>
  </si>
  <si>
    <t>Novema</t>
  </si>
  <si>
    <t>Tesema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</si>
  <si>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le Tiute ma le</t>
    </r>
  </si>
  <si>
    <t xml:space="preserve">                            Ofisa o Fuainumera Fa'amauina</t>
  </si>
  <si>
    <t>Mafuaaga o le Faimalaga Mai</t>
  </si>
  <si>
    <t>Tausaga</t>
  </si>
  <si>
    <t>Ali'i</t>
  </si>
  <si>
    <t>Tama'ita'i</t>
  </si>
  <si>
    <t>Tagata Asiasi Mai</t>
  </si>
  <si>
    <t>Tagata Toe Fo'i Mai</t>
  </si>
  <si>
    <t>Tagata Nofo Fa'avaitaimi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</si>
  <si>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</si>
  <si>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Ofisa o Fuainumera Fa'amauina</t>
    </r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</si>
  <si>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</si>
  <si>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</si>
  <si>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</si>
  <si>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 xml:space="preserve">Tulaga Tau Femalagaiga 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</si>
  <si>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</si>
  <si>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t>OSEANIA</t>
  </si>
  <si>
    <t>Amerika Samoa</t>
  </si>
  <si>
    <t>Fiti</t>
  </si>
  <si>
    <t>Atu Kuki</t>
  </si>
  <si>
    <t>Isi Atunu'u o le Pasefika</t>
  </si>
  <si>
    <t>Niu Sila</t>
  </si>
  <si>
    <t>Ausetalia</t>
  </si>
  <si>
    <t>EUROPA</t>
  </si>
  <si>
    <t>Peretania</t>
  </si>
  <si>
    <t>Siamani</t>
  </si>
  <si>
    <t>Isi Atunu'u o Europa</t>
  </si>
  <si>
    <t>AMERIKA</t>
  </si>
  <si>
    <t>Amerika</t>
  </si>
  <si>
    <t>Kanata</t>
  </si>
  <si>
    <t>Iapani</t>
  </si>
  <si>
    <t>Saina</t>
  </si>
  <si>
    <t>Isi Atunu'u o Asia</t>
  </si>
  <si>
    <t>ISI ATUNU'U</t>
  </si>
  <si>
    <t>AOFAIGA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</si>
  <si>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</si>
  <si>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</t>
    </r>
  </si>
  <si>
    <t xml:space="preserve">                               mai, ma tagataanu'u a isi atunu'u o lo'o faigaluega ma nonofo i Samoa. </t>
  </si>
  <si>
    <t xml:space="preserve">                           (ii) O tagata asiasi mai e aofia ai tagatanu'u Samoa o lo'o nonofo ma aumau i atunu'u i fafo</t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</si>
  <si>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</si>
  <si>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</si>
  <si>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t>Mafuaaga o le Asiasi Mai</t>
  </si>
  <si>
    <t>Pisinisi/</t>
  </si>
  <si>
    <t>Fonotaga</t>
  </si>
  <si>
    <t>Asiasi I Aiga/</t>
  </si>
  <si>
    <t>Uo</t>
  </si>
  <si>
    <t>Ta'aloga</t>
  </si>
  <si>
    <t>Isi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</si>
  <si>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</si>
  <si>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Tupe Maua - Vaega o Tiute ma le Ofisa o Fuainumera Fa'amauina</t>
    </r>
  </si>
  <si>
    <t xml:space="preserve">                      :    Sa amata mai ona tu'ueseina le vaega o Ta'aloga mai i le Mafuaaga o le Aisasi Mai ia Aukuso 2008</t>
  </si>
  <si>
    <t xml:space="preserve">                    2 :   Eseese fuainumera ona o pasene </t>
  </si>
  <si>
    <t>Va'a</t>
  </si>
  <si>
    <t>Mafuaaga o le Taunu'u Mai</t>
  </si>
  <si>
    <t>Tagatanu'u Toe Fo'i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</si>
  <si>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</si>
  <si>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</si>
  <si>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</si>
  <si>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t>Ea Niu Sila</t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</si>
  <si>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</si>
  <si>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>Isi Va'alele</t>
  </si>
  <si>
    <t>EA</t>
  </si>
  <si>
    <t>SAMI</t>
  </si>
  <si>
    <r>
      <t>Va'a Fail</t>
    </r>
    <r>
      <rPr>
        <sz val="8"/>
        <rFont val="Calibri"/>
        <family val="2"/>
      </rPr>
      <t>ā</t>
    </r>
  </si>
  <si>
    <t>Isi Va'aalalo</t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</si>
  <si>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</si>
  <si>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t xml:space="preserve">                     3:    Virgin Samoa o lea ua fa'aigoina o le Virgin Australia</t>
  </si>
  <si>
    <t xml:space="preserve">                     4:    Polynesian Airlines o lea ua fa'aigoaina o le Samoa Airways</t>
  </si>
  <si>
    <t xml:space="preserve">                     5:    Air Pacific o lea ua fa'aigoaina o le Fiji Airways</t>
  </si>
  <si>
    <t>Umi sa nonofo ai</t>
  </si>
  <si>
    <t>Nofoaga</t>
  </si>
  <si>
    <t>Faletalimalo</t>
  </si>
  <si>
    <t>Aiga/ Uo</t>
  </si>
  <si>
    <t>E le'i Fa'ailoa Mai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</si>
  <si>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</si>
  <si>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</si>
  <si>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</si>
  <si>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</si>
  <si>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</si>
  <si>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</si>
  <si>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</si>
  <si>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</si>
  <si>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</si>
  <si>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</si>
  <si>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</si>
  <si>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</si>
  <si>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</si>
  <si>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</si>
  <si>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</t>
    </r>
  </si>
  <si>
    <t xml:space="preserve">                           Ofisa o Fuainumera Fa'amauina</t>
  </si>
  <si>
    <t xml:space="preserve">                    2 :    Eseese fuainumera ona o pasene </t>
  </si>
  <si>
    <t>Tagatanuu o Samoa</t>
  </si>
  <si>
    <t>Isi Atunuu</t>
  </si>
  <si>
    <t>Asiasi I Aiga ma Uo</t>
  </si>
  <si>
    <t>Pisinisi ma Fonotaga</t>
  </si>
  <si>
    <t>Taaloga</t>
  </si>
  <si>
    <t>Ituaiga</t>
  </si>
  <si>
    <t xml:space="preserve">Amerika  </t>
  </si>
  <si>
    <t>Isi Atunu'u</t>
  </si>
  <si>
    <r>
      <t xml:space="preserve">Fa'amaumauga :  </t>
    </r>
    <r>
      <rPr>
        <sz val="9"/>
        <rFont val="Bookman Old Style"/>
        <family val="1"/>
      </rPr>
      <t xml:space="preserve"> Ofisa o le Palemia &amp; Kapeneta - Vaega o Femalagaiga; Ofisa o Tupe Maua - Vaega o Tiute ma le </t>
    </r>
  </si>
  <si>
    <t>ITUAIGA GALUEGA</t>
  </si>
  <si>
    <t xml:space="preserve">       Ofisa o Fuainumera Fa'amauina</t>
  </si>
  <si>
    <t xml:space="preserve">Ianuari </t>
  </si>
  <si>
    <t>Aofaiga o Tagata Taunu'u Mai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</si>
  <si>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</si>
  <si>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t>Mafuaaga o le Faigamalaga Ese Atu</t>
  </si>
  <si>
    <r>
      <t xml:space="preserve">Pusa 8: Mafuaaga o le Faigamala Ese Atu ma le Ituaiga, 2018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(Sitiseni Samoa)</t>
    </r>
  </si>
  <si>
    <t>Alii</t>
  </si>
  <si>
    <r>
      <t xml:space="preserve">Pusa 9: Atunuu o lo'o Faimalaga Ese Atu iai ma le Ituaiga, 2018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(Sitiseni Samoa)</t>
    </r>
  </si>
  <si>
    <t>Tagatanu'u</t>
  </si>
  <si>
    <t>Sitiseni Samoa</t>
  </si>
  <si>
    <t>Isi Sitiseni</t>
  </si>
  <si>
    <t>Atunuu o lo'o Faimalaga Ese Atu Iai</t>
  </si>
  <si>
    <r>
      <t xml:space="preserve">Pusa 2: Aofaiga o Tagata Taunu'u Mai i Tausaga, Mafuaaga o le Faimalaga Mai ma le Ituaiga, 2018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</si>
  <si>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5: Va'a mo le Femalagaiga ma le Mafuaaga o le Taunu'u Mai,  2018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</si>
  <si>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 2018 </t>
    </r>
    <r>
      <rPr>
        <u val="single"/>
        <vertAlign val="superscript"/>
        <sz val="10"/>
        <rFont val="Bookman Old Style"/>
        <family val="1"/>
      </rPr>
      <t>1</t>
    </r>
  </si>
  <si>
    <t>Services and Sales workers</t>
  </si>
  <si>
    <t>Plant/machinery Operator</t>
  </si>
  <si>
    <t>Elementary</t>
  </si>
  <si>
    <r>
      <t xml:space="preserve">Vaevaega I Pasene </t>
    </r>
    <r>
      <rPr>
        <b/>
        <vertAlign val="superscript"/>
        <sz val="8"/>
        <rFont val="Bookman Old Style"/>
        <family val="1"/>
      </rPr>
      <t>3</t>
    </r>
  </si>
  <si>
    <r>
      <t xml:space="preserve">Pusa 4: Atunu'u e Nofomau Ai ma le Mafuaaga o le Asiasi Mai o Tagata Asiasi Mai, 2018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</si>
  <si>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2018 </t>
    </r>
    <r>
      <rPr>
        <u val="single"/>
        <vertAlign val="superscript"/>
        <sz val="10"/>
        <rFont val="Bookman Old Style"/>
        <family val="1"/>
      </rPr>
      <t>1</t>
    </r>
  </si>
  <si>
    <r>
      <t>Pusa 1: Aofaiga o Tagata Taunu'u Mai ma Faimalaga Ese Atu Fa'ale Tausaga ma Tagata Femalagaa'i, 2005 - 2018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</si>
  <si>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10: Galuega a Tagata Faimalaga Ese Atu ma le Ituaiga, 2018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(Sitiseni Samoa)</t>
    </r>
  </si>
  <si>
    <t xml:space="preserve">                     1 :   Fuainumera lē tumau</t>
  </si>
  <si>
    <t>Malōlō/Tafafao</t>
  </si>
  <si>
    <t xml:space="preserve">                    1 :    Fuainumera lē tumau</t>
  </si>
  <si>
    <t>1 :   Fuainumera lē tumau</t>
  </si>
  <si>
    <t>Tagata Āfea Samoa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</si>
  <si>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lē aofia ai i latou toe fo'i</t>
    </r>
  </si>
  <si>
    <t xml:space="preserve">                           (v) E lē aofia ai tagata faimalaga mai i Va'a Meli</t>
  </si>
  <si>
    <t>Malōlō/</t>
  </si>
  <si>
    <t>Tāfafao</t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</si>
  <si>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O le Aofaiga o Tagata Asiasi Mai o lo'o aofia ai ma Tagata sa Āfea Samoa</t>
    </r>
  </si>
  <si>
    <t xml:space="preserve">                    1 :   Fuainumera lē tumau</t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</si>
  <si>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lē o aofia ai ma Tagata sa Āfea Samoa</t>
    </r>
  </si>
  <si>
    <t xml:space="preserve">                            ma le Ofisa o Fuainumera Fa'amauina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</si>
  <si>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le Tiute </t>
    </r>
  </si>
  <si>
    <r>
      <t xml:space="preserve">Pusa 7: Aofaiga o Tagatanu'u, Ituaiga Sitiseni sa Faimalaga Ese Atu ma le Ituaiga, 2018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</si>
</sst>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_(* #,##0.0_);_(* \(#,##0.0\);_(* &quot;-&quot;??_);_(@_)"/>
  </numFmts>
  <fonts count="62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b/>
      <sz val="10"/>
      <name val="Bookman Old Style"/>
      <family val="1"/>
    </font>
    <font>
      <u val="single"/>
      <sz val="9"/>
      <name val="Bookman Old Style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Bookman Old Style"/>
      <family val="1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b/>
      <i/>
      <sz val="8"/>
      <name val="Bookman Old Style"/>
      <family val="1"/>
    </font>
    <font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sz val="9"/>
      <name val="Calibri"/>
      <family val="2"/>
    </font>
    <font>
      <vertAlign val="superscript"/>
      <sz val="8"/>
      <name val="Bookman Old Style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3" fontId="12" fillId="0" borderId="11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9" fontId="4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10" fillId="0" borderId="0" xfId="68" applyNumberFormat="1" applyFont="1" applyBorder="1" applyAlignment="1">
      <alignment horizontal="center"/>
      <protection/>
    </xf>
    <xf numFmtId="3" fontId="1" fillId="0" borderId="0" xfId="68" applyNumberFormat="1" applyFont="1" applyBorder="1" applyAlignment="1">
      <alignment horizontal="center"/>
      <protection/>
    </xf>
    <xf numFmtId="3" fontId="18" fillId="33" borderId="17" xfId="68" applyNumberFormat="1" applyFont="1" applyFill="1" applyBorder="1" applyAlignment="1">
      <alignment horizontal="left" vertical="center"/>
      <protection/>
    </xf>
    <xf numFmtId="176" fontId="5" fillId="33" borderId="0" xfId="68" applyNumberFormat="1" applyFont="1" applyFill="1" applyBorder="1" applyAlignment="1">
      <alignment horizontal="right" vertical="center"/>
      <protection/>
    </xf>
    <xf numFmtId="173" fontId="22" fillId="33" borderId="12" xfId="68" applyNumberFormat="1" applyFont="1" applyFill="1" applyBorder="1" applyAlignment="1">
      <alignment horizontal="right" vertical="center"/>
      <protection/>
    </xf>
    <xf numFmtId="176" fontId="5" fillId="0" borderId="12" xfId="77" applyNumberFormat="1" applyFont="1" applyBorder="1" applyAlignment="1">
      <alignment horizontal="right" vertical="center"/>
      <protection/>
    </xf>
    <xf numFmtId="176" fontId="5" fillId="0" borderId="12" xfId="79" applyNumberFormat="1" applyFont="1" applyBorder="1" applyAlignment="1">
      <alignment horizontal="right" vertical="center"/>
      <protection/>
    </xf>
    <xf numFmtId="0" fontId="10" fillId="33" borderId="0" xfId="68" applyFont="1" applyFill="1" applyBorder="1" applyAlignment="1">
      <alignment horizontal="center" vertical="center"/>
      <protection/>
    </xf>
    <xf numFmtId="1" fontId="10" fillId="33" borderId="0" xfId="68" applyNumberFormat="1" applyFont="1" applyFill="1" applyBorder="1" applyAlignment="1">
      <alignment horizontal="center" vertical="center"/>
      <protection/>
    </xf>
    <xf numFmtId="173" fontId="10" fillId="33" borderId="0" xfId="68" applyNumberFormat="1" applyFont="1" applyFill="1" applyBorder="1" applyAlignment="1">
      <alignment horizontal="center" vertical="center"/>
      <protection/>
    </xf>
    <xf numFmtId="0" fontId="3" fillId="0" borderId="0" xfId="68" applyFont="1" applyAlignment="1">
      <alignment horizontal="center"/>
      <protection/>
    </xf>
    <xf numFmtId="0" fontId="1" fillId="0" borderId="0" xfId="59" applyFont="1" applyBorder="1">
      <alignment/>
      <protection/>
    </xf>
    <xf numFmtId="0" fontId="10" fillId="0" borderId="0" xfId="59" applyFont="1" applyBorder="1">
      <alignment/>
      <protection/>
    </xf>
    <xf numFmtId="3" fontId="5" fillId="33" borderId="11" xfId="59" applyNumberFormat="1" applyFont="1" applyFill="1" applyBorder="1" applyAlignment="1">
      <alignment horizontal="center" vertical="center"/>
      <protection/>
    </xf>
    <xf numFmtId="0" fontId="18" fillId="33" borderId="0" xfId="59" applyFont="1" applyFill="1" applyBorder="1" applyAlignment="1">
      <alignment horizontal="left" vertical="center"/>
      <protection/>
    </xf>
    <xf numFmtId="176" fontId="5" fillId="33" borderId="0" xfId="59" applyNumberFormat="1" applyFont="1" applyFill="1" applyBorder="1" applyAlignment="1">
      <alignment horizontal="right" vertical="center"/>
      <protection/>
    </xf>
    <xf numFmtId="176" fontId="22" fillId="33" borderId="12" xfId="59" applyNumberFormat="1" applyFont="1" applyFill="1" applyBorder="1" applyAlignment="1">
      <alignment horizontal="right" vertical="center"/>
      <protection/>
    </xf>
    <xf numFmtId="0" fontId="6" fillId="33" borderId="0" xfId="59" applyFont="1" applyFill="1" applyBorder="1" applyAlignment="1">
      <alignment horizontal="left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73" fontId="10" fillId="33" borderId="0" xfId="59" applyNumberFormat="1" applyFont="1" applyFill="1" applyBorder="1" applyAlignment="1">
      <alignment horizontal="center" vertical="center"/>
      <protection/>
    </xf>
    <xf numFmtId="0" fontId="5" fillId="0" borderId="0" xfId="59" applyFont="1" applyBorder="1">
      <alignment/>
      <protection/>
    </xf>
    <xf numFmtId="176" fontId="22" fillId="0" borderId="0" xfId="59" applyNumberFormat="1" applyFont="1" applyBorder="1" applyAlignment="1">
      <alignment horizontal="right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3" fontId="6" fillId="0" borderId="12" xfId="0" applyNumberFormat="1" applyFont="1" applyBorder="1" applyAlignment="1">
      <alignment horizontal="center" vertical="center"/>
    </xf>
    <xf numFmtId="173" fontId="17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73" fontId="17" fillId="0" borderId="0" xfId="0" applyNumberFormat="1" applyFont="1" applyFill="1" applyBorder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173" fontId="12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173" fontId="17" fillId="0" borderId="11" xfId="0" applyNumberFormat="1" applyFont="1" applyFill="1" applyBorder="1" applyAlignment="1">
      <alignment horizontal="right"/>
    </xf>
    <xf numFmtId="173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174" fontId="12" fillId="0" borderId="11" xfId="0" applyNumberFormat="1" applyFont="1" applyFill="1" applyBorder="1" applyAlignment="1">
      <alignment horizontal="right"/>
    </xf>
    <xf numFmtId="3" fontId="1" fillId="0" borderId="0" xfId="68" applyNumberFormat="1" applyFont="1" applyBorder="1" applyAlignment="1">
      <alignment/>
      <protection/>
    </xf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173" fontId="22" fillId="33" borderId="18" xfId="68" applyNumberFormat="1" applyFont="1" applyFill="1" applyBorder="1" applyAlignment="1">
      <alignment vertical="center"/>
      <protection/>
    </xf>
    <xf numFmtId="0" fontId="5" fillId="33" borderId="0" xfId="59" applyFont="1" applyFill="1" applyBorder="1" applyAlignment="1">
      <alignment horizontal="left" vertical="center"/>
      <protection/>
    </xf>
    <xf numFmtId="3" fontId="5" fillId="33" borderId="0" xfId="59" applyNumberFormat="1" applyFont="1" applyFill="1" applyBorder="1" applyAlignment="1">
      <alignment horizontal="right" vertical="center"/>
      <protection/>
    </xf>
    <xf numFmtId="176" fontId="5" fillId="33" borderId="11" xfId="59" applyNumberFormat="1" applyFont="1" applyFill="1" applyBorder="1" applyAlignment="1">
      <alignment horizontal="right" vertical="center"/>
      <protection/>
    </xf>
    <xf numFmtId="0" fontId="5" fillId="0" borderId="14" xfId="59" applyFont="1" applyBorder="1" applyAlignment="1">
      <alignment horizontal="center" vertical="center"/>
      <protection/>
    </xf>
    <xf numFmtId="3" fontId="5" fillId="0" borderId="0" xfId="59" applyNumberFormat="1" applyFont="1" applyBorder="1" applyAlignment="1">
      <alignment horizontal="left" vertical="center"/>
      <protection/>
    </xf>
    <xf numFmtId="3" fontId="18" fillId="0" borderId="0" xfId="59" applyNumberFormat="1" applyFont="1" applyBorder="1" applyAlignment="1">
      <alignment horizontal="left" vertical="center"/>
      <protection/>
    </xf>
    <xf numFmtId="176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9" fontId="17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4" xfId="59" applyNumberFormat="1" applyFont="1" applyFill="1" applyBorder="1" applyAlignment="1">
      <alignment vertical="center"/>
      <protection/>
    </xf>
    <xf numFmtId="49" fontId="5" fillId="33" borderId="12" xfId="59" applyNumberFormat="1" applyFont="1" applyFill="1" applyBorder="1" applyAlignment="1">
      <alignment horizontal="right" vertical="center"/>
      <protection/>
    </xf>
    <xf numFmtId="3" fontId="5" fillId="33" borderId="18" xfId="68" applyNumberFormat="1" applyFont="1" applyFill="1" applyBorder="1" applyAlignment="1">
      <alignment horizontal="left" vertical="center"/>
      <protection/>
    </xf>
    <xf numFmtId="3" fontId="5" fillId="33" borderId="12" xfId="68" applyNumberFormat="1" applyFont="1" applyFill="1" applyBorder="1" applyAlignment="1">
      <alignment horizontal="right" vertical="center"/>
      <protection/>
    </xf>
    <xf numFmtId="49" fontId="5" fillId="33" borderId="12" xfId="68" applyNumberFormat="1" applyFont="1" applyFill="1" applyBorder="1" applyAlignment="1">
      <alignment horizontal="right" vertical="center"/>
      <protection/>
    </xf>
    <xf numFmtId="3" fontId="5" fillId="33" borderId="0" xfId="68" applyNumberFormat="1" applyFont="1" applyFill="1" applyBorder="1" applyAlignment="1">
      <alignment horizontal="right" vertical="center"/>
      <protection/>
    </xf>
    <xf numFmtId="3" fontId="5" fillId="33" borderId="12" xfId="59" applyNumberFormat="1" applyFont="1" applyFill="1" applyBorder="1" applyAlignment="1">
      <alignment horizontal="center" vertical="center"/>
      <protection/>
    </xf>
    <xf numFmtId="0" fontId="18" fillId="0" borderId="0" xfId="0" applyNumberFormat="1" applyFont="1" applyFill="1" applyBorder="1" applyAlignment="1">
      <alignment horizontal="right"/>
    </xf>
    <xf numFmtId="3" fontId="18" fillId="0" borderId="10" xfId="59" applyNumberFormat="1" applyFont="1" applyFill="1" applyBorder="1" applyAlignment="1">
      <alignment horizontal="right"/>
      <protection/>
    </xf>
    <xf numFmtId="3" fontId="18" fillId="0" borderId="1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3" fontId="5" fillId="33" borderId="19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8" fillId="0" borderId="19" xfId="0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left"/>
    </xf>
    <xf numFmtId="176" fontId="5" fillId="0" borderId="0" xfId="59" applyNumberFormat="1" applyFont="1" applyBorder="1">
      <alignment/>
      <protection/>
    </xf>
    <xf numFmtId="176" fontId="5" fillId="0" borderId="0" xfId="59" applyNumberFormat="1" applyFont="1" applyBorder="1" applyAlignment="1">
      <alignment horizontal="center" vertical="center"/>
      <protection/>
    </xf>
    <xf numFmtId="176" fontId="5" fillId="0" borderId="12" xfId="59" applyNumberFormat="1" applyFont="1" applyBorder="1">
      <alignment/>
      <protection/>
    </xf>
    <xf numFmtId="3" fontId="10" fillId="0" borderId="0" xfId="59" applyNumberFormat="1" applyFont="1" applyBorder="1">
      <alignment/>
      <protection/>
    </xf>
    <xf numFmtId="3" fontId="18" fillId="0" borderId="11" xfId="73" applyNumberFormat="1" applyFont="1" applyBorder="1" applyAlignment="1">
      <alignment vertical="center"/>
      <protection/>
    </xf>
    <xf numFmtId="3" fontId="18" fillId="0" borderId="15" xfId="73" applyNumberFormat="1" applyFont="1" applyBorder="1" applyAlignment="1">
      <alignment vertical="center"/>
      <protection/>
    </xf>
    <xf numFmtId="3" fontId="18" fillId="0" borderId="10" xfId="73" applyNumberFormat="1" applyFont="1" applyBorder="1" applyAlignment="1">
      <alignment vertical="center"/>
      <protection/>
    </xf>
    <xf numFmtId="0" fontId="3" fillId="0" borderId="0" xfId="0" applyFont="1" applyBorder="1" applyAlignment="1">
      <alignment/>
    </xf>
    <xf numFmtId="3" fontId="18" fillId="0" borderId="0" xfId="73" applyNumberFormat="1" applyFont="1" applyBorder="1" applyAlignment="1">
      <alignment vertical="center"/>
      <protection/>
    </xf>
    <xf numFmtId="3" fontId="5" fillId="33" borderId="12" xfId="59" applyNumberFormat="1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left"/>
      <protection/>
    </xf>
    <xf numFmtId="3" fontId="5" fillId="33" borderId="19" xfId="59" applyNumberFormat="1" applyFont="1" applyFill="1" applyBorder="1" applyAlignment="1">
      <alignment horizontal="right" vertical="center"/>
      <protection/>
    </xf>
    <xf numFmtId="49" fontId="5" fillId="33" borderId="13" xfId="59" applyNumberFormat="1" applyFont="1" applyFill="1" applyBorder="1" applyAlignment="1">
      <alignment horizontal="right" vertical="center"/>
      <protection/>
    </xf>
    <xf numFmtId="0" fontId="10" fillId="0" borderId="0" xfId="59" applyFont="1" applyBorder="1" applyAlignment="1">
      <alignment horizontal="left"/>
      <protection/>
    </xf>
    <xf numFmtId="0" fontId="5" fillId="33" borderId="12" xfId="59" applyFont="1" applyFill="1" applyBorder="1" applyAlignment="1">
      <alignment horizontal="center" vertical="center"/>
      <protection/>
    </xf>
    <xf numFmtId="3" fontId="18" fillId="33" borderId="0" xfId="59" applyNumberFormat="1" applyFont="1" applyFill="1" applyBorder="1" applyAlignment="1">
      <alignment vertical="center"/>
      <protection/>
    </xf>
    <xf numFmtId="3" fontId="18" fillId="33" borderId="13" xfId="59" applyNumberFormat="1" applyFont="1" applyFill="1" applyBorder="1" applyAlignment="1">
      <alignment horizontal="right" vertical="center"/>
      <protection/>
    </xf>
    <xf numFmtId="3" fontId="18" fillId="33" borderId="0" xfId="59" applyNumberFormat="1" applyFont="1" applyFill="1" applyBorder="1" applyAlignment="1">
      <alignment horizontal="right" vertical="center"/>
      <protection/>
    </xf>
    <xf numFmtId="3" fontId="18" fillId="33" borderId="11" xfId="59" applyNumberFormat="1" applyFont="1" applyFill="1" applyBorder="1" applyAlignment="1">
      <alignment vertical="center"/>
      <protection/>
    </xf>
    <xf numFmtId="3" fontId="18" fillId="33" borderId="11" xfId="59" applyNumberFormat="1" applyFont="1" applyFill="1" applyBorder="1" applyAlignment="1">
      <alignment horizontal="right" vertical="center"/>
      <protection/>
    </xf>
    <xf numFmtId="0" fontId="3" fillId="0" borderId="0" xfId="59" applyFont="1">
      <alignment/>
      <protection/>
    </xf>
    <xf numFmtId="0" fontId="1" fillId="0" borderId="0" xfId="59" applyFont="1" applyBorder="1" applyAlignment="1">
      <alignment/>
      <protection/>
    </xf>
    <xf numFmtId="0" fontId="6" fillId="0" borderId="0" xfId="59" applyFont="1" applyFill="1" applyBorder="1" applyAlignment="1">
      <alignment/>
      <protection/>
    </xf>
    <xf numFmtId="3" fontId="5" fillId="33" borderId="10" xfId="59" applyNumberFormat="1" applyFont="1" applyFill="1" applyBorder="1" applyAlignment="1">
      <alignment horizontal="right" vertical="center"/>
      <protection/>
    </xf>
    <xf numFmtId="0" fontId="18" fillId="0" borderId="10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/>
    </xf>
    <xf numFmtId="3" fontId="18" fillId="0" borderId="15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0" fontId="18" fillId="0" borderId="15" xfId="0" applyNumberFormat="1" applyFont="1" applyFill="1" applyBorder="1" applyAlignment="1">
      <alignment horizontal="right"/>
    </xf>
    <xf numFmtId="0" fontId="18" fillId="0" borderId="11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15" xfId="0" applyNumberFormat="1" applyFont="1" applyFill="1" applyBorder="1" applyAlignment="1">
      <alignment/>
    </xf>
    <xf numFmtId="49" fontId="18" fillId="0" borderId="20" xfId="0" applyNumberFormat="1" applyFont="1" applyFill="1" applyBorder="1" applyAlignment="1">
      <alignment horizontal="left"/>
    </xf>
    <xf numFmtId="3" fontId="18" fillId="33" borderId="13" xfId="0" applyNumberFormat="1" applyFont="1" applyFill="1" applyBorder="1" applyAlignment="1">
      <alignment horizontal="right"/>
    </xf>
    <xf numFmtId="3" fontId="18" fillId="33" borderId="20" xfId="0" applyNumberFormat="1" applyFont="1" applyFill="1" applyBorder="1" applyAlignment="1">
      <alignment horizontal="right"/>
    </xf>
    <xf numFmtId="0" fontId="18" fillId="0" borderId="13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 horizontal="left"/>
    </xf>
    <xf numFmtId="3" fontId="18" fillId="33" borderId="0" xfId="0" applyNumberFormat="1" applyFont="1" applyFill="1" applyBorder="1" applyAlignment="1">
      <alignment horizontal="right"/>
    </xf>
    <xf numFmtId="3" fontId="18" fillId="33" borderId="17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/>
    </xf>
    <xf numFmtId="3" fontId="18" fillId="33" borderId="10" xfId="0" applyNumberFormat="1" applyFont="1" applyFill="1" applyBorder="1" applyAlignment="1">
      <alignment horizontal="right"/>
    </xf>
    <xf numFmtId="189" fontId="18" fillId="0" borderId="0" xfId="44" applyNumberFormat="1" applyFont="1" applyFill="1" applyBorder="1" applyAlignment="1">
      <alignment horizontal="right"/>
    </xf>
    <xf numFmtId="189" fontId="18" fillId="0" borderId="10" xfId="44" applyNumberFormat="1" applyFont="1" applyFill="1" applyBorder="1" applyAlignment="1">
      <alignment horizontal="right"/>
    </xf>
    <xf numFmtId="49" fontId="18" fillId="0" borderId="16" xfId="0" applyNumberFormat="1" applyFont="1" applyFill="1" applyBorder="1" applyAlignment="1">
      <alignment horizontal="left"/>
    </xf>
    <xf numFmtId="3" fontId="18" fillId="33" borderId="16" xfId="0" applyNumberFormat="1" applyFont="1" applyFill="1" applyBorder="1" applyAlignment="1">
      <alignment horizontal="right"/>
    </xf>
    <xf numFmtId="189" fontId="18" fillId="0" borderId="15" xfId="44" applyNumberFormat="1" applyFont="1" applyFill="1" applyBorder="1" applyAlignment="1">
      <alignment horizontal="right"/>
    </xf>
    <xf numFmtId="189" fontId="18" fillId="0" borderId="20" xfId="44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89" fontId="18" fillId="0" borderId="17" xfId="44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189" fontId="18" fillId="0" borderId="16" xfId="44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 quotePrefix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vertical="center"/>
    </xf>
    <xf numFmtId="173" fontId="5" fillId="0" borderId="12" xfId="0" applyNumberFormat="1" applyFont="1" applyFill="1" applyBorder="1" applyAlignment="1">
      <alignment horizontal="right" vertical="center"/>
    </xf>
    <xf numFmtId="173" fontId="5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17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173" fontId="5" fillId="0" borderId="15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9" fontId="5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72" fontId="5" fillId="0" borderId="19" xfId="0" applyNumberFormat="1" applyFont="1" applyFill="1" applyBorder="1" applyAlignment="1">
      <alignment horizontal="right" vertical="center"/>
    </xf>
    <xf numFmtId="187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74" fontId="5" fillId="0" borderId="12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18" fillId="0" borderId="13" xfId="0" applyNumberFormat="1" applyFont="1" applyBorder="1" applyAlignment="1">
      <alignment/>
    </xf>
    <xf numFmtId="176" fontId="5" fillId="0" borderId="12" xfId="0" applyNumberFormat="1" applyFont="1" applyFill="1" applyBorder="1" applyAlignment="1">
      <alignment horizontal="right" vertical="center"/>
    </xf>
    <xf numFmtId="3" fontId="18" fillId="0" borderId="19" xfId="73" applyNumberFormat="1" applyFont="1" applyBorder="1" applyAlignment="1">
      <alignment vertical="center"/>
      <protection/>
    </xf>
    <xf numFmtId="176" fontId="22" fillId="0" borderId="13" xfId="73" applyNumberFormat="1" applyFont="1" applyBorder="1" applyAlignment="1">
      <alignment vertical="center"/>
      <protection/>
    </xf>
    <xf numFmtId="3" fontId="18" fillId="0" borderId="13" xfId="73" applyNumberFormat="1" applyFont="1" applyBorder="1" applyAlignment="1">
      <alignment vertical="center"/>
      <protection/>
    </xf>
    <xf numFmtId="176" fontId="22" fillId="0" borderId="0" xfId="73" applyNumberFormat="1" applyFont="1" applyBorder="1" applyAlignment="1">
      <alignment vertical="center"/>
      <protection/>
    </xf>
    <xf numFmtId="173" fontId="5" fillId="0" borderId="12" xfId="59" applyNumberFormat="1" applyFont="1" applyBorder="1" applyAlignment="1">
      <alignment vertical="center"/>
      <protection/>
    </xf>
    <xf numFmtId="176" fontId="22" fillId="0" borderId="0" xfId="59" applyNumberFormat="1" applyFont="1" applyBorder="1" applyAlignment="1">
      <alignment horizontal="center"/>
      <protection/>
    </xf>
    <xf numFmtId="0" fontId="22" fillId="0" borderId="0" xfId="59" applyFont="1" applyBorder="1" applyAlignment="1">
      <alignment horizontal="center"/>
      <protection/>
    </xf>
    <xf numFmtId="173" fontId="18" fillId="0" borderId="0" xfId="59" applyNumberFormat="1" applyFont="1" applyBorder="1">
      <alignment/>
      <protection/>
    </xf>
    <xf numFmtId="0" fontId="4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3" fontId="5" fillId="0" borderId="15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3" fontId="5" fillId="33" borderId="12" xfId="68" applyNumberFormat="1" applyFont="1" applyFill="1" applyBorder="1" applyAlignment="1">
      <alignment horizontal="center" vertical="center"/>
      <protection/>
    </xf>
    <xf numFmtId="3" fontId="5" fillId="33" borderId="0" xfId="68" applyNumberFormat="1" applyFont="1" applyFill="1" applyBorder="1" applyAlignment="1">
      <alignment horizontal="center" vertical="center"/>
      <protection/>
    </xf>
    <xf numFmtId="173" fontId="22" fillId="33" borderId="12" xfId="68" applyNumberFormat="1" applyFont="1" applyFill="1" applyBorder="1" applyAlignment="1">
      <alignment horizontal="center" vertical="center"/>
      <protection/>
    </xf>
    <xf numFmtId="3" fontId="5" fillId="33" borderId="14" xfId="68" applyNumberFormat="1" applyFont="1" applyFill="1" applyBorder="1" applyAlignment="1">
      <alignment horizontal="center" vertical="center"/>
      <protection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33" borderId="20" xfId="68" applyNumberFormat="1" applyFont="1" applyFill="1" applyBorder="1" applyAlignment="1">
      <alignment horizontal="center" vertical="center"/>
      <protection/>
    </xf>
    <xf numFmtId="3" fontId="5" fillId="33" borderId="17" xfId="68" applyNumberFormat="1" applyFont="1" applyFill="1" applyBorder="1" applyAlignment="1">
      <alignment horizontal="center" vertical="center"/>
      <protection/>
    </xf>
    <xf numFmtId="0" fontId="5" fillId="33" borderId="13" xfId="59" applyFont="1" applyFill="1" applyBorder="1" applyAlignment="1">
      <alignment horizontal="center" vertical="center" wrapText="1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3" fontId="5" fillId="33" borderId="14" xfId="59" applyNumberFormat="1" applyFont="1" applyFill="1" applyBorder="1" applyAlignment="1">
      <alignment horizontal="center" vertical="center"/>
      <protection/>
    </xf>
    <xf numFmtId="3" fontId="5" fillId="33" borderId="12" xfId="59" applyNumberFormat="1" applyFont="1" applyFill="1" applyBorder="1" applyAlignment="1">
      <alignment horizontal="center" vertical="center"/>
      <protection/>
    </xf>
    <xf numFmtId="3" fontId="18" fillId="33" borderId="12" xfId="59" applyNumberFormat="1" applyFont="1" applyFill="1" applyBorder="1" applyAlignment="1">
      <alignment horizontal="center" vertical="center"/>
      <protection/>
    </xf>
    <xf numFmtId="176" fontId="22" fillId="33" borderId="14" xfId="59" applyNumberFormat="1" applyFont="1" applyFill="1" applyBorder="1" applyAlignment="1">
      <alignment horizontal="center" vertical="center"/>
      <protection/>
    </xf>
    <xf numFmtId="176" fontId="22" fillId="33" borderId="12" xfId="59" applyNumberFormat="1" applyFont="1" applyFill="1" applyBorder="1" applyAlignment="1">
      <alignment horizontal="center" vertical="center"/>
      <protection/>
    </xf>
    <xf numFmtId="176" fontId="5" fillId="0" borderId="14" xfId="59" applyNumberFormat="1" applyFont="1" applyBorder="1" applyAlignment="1">
      <alignment horizontal="center" vertical="center"/>
      <protection/>
    </xf>
    <xf numFmtId="176" fontId="5" fillId="0" borderId="12" xfId="59" applyNumberFormat="1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33" borderId="20" xfId="59" applyFont="1" applyFill="1" applyBorder="1" applyAlignment="1">
      <alignment horizontal="center" vertical="center"/>
      <protection/>
    </xf>
    <xf numFmtId="0" fontId="5" fillId="33" borderId="16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/>
      <protection/>
    </xf>
    <xf numFmtId="0" fontId="5" fillId="33" borderId="12" xfId="59" applyFont="1" applyFill="1" applyBorder="1" applyAlignment="1">
      <alignment horizontal="center" vertical="center"/>
      <protection/>
    </xf>
    <xf numFmtId="176" fontId="22" fillId="0" borderId="14" xfId="59" applyNumberFormat="1" applyFont="1" applyBorder="1" applyAlignment="1">
      <alignment horizontal="center" vertical="center"/>
      <protection/>
    </xf>
    <xf numFmtId="176" fontId="22" fillId="0" borderId="12" xfId="59" applyNumberFormat="1" applyFont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8 2" xfId="77"/>
    <cellStyle name="Normal 9" xfId="78"/>
    <cellStyle name="Normal 9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SheetLayoutView="110" workbookViewId="0" topLeftCell="A9">
      <selection activeCell="C73" sqref="C73:G73"/>
    </sheetView>
  </sheetViews>
  <sheetFormatPr defaultColWidth="9.140625" defaultRowHeight="12.75"/>
  <cols>
    <col min="1" max="1" width="2.28125" style="3" customWidth="1"/>
    <col min="2" max="2" width="11.7109375" style="3" customWidth="1"/>
    <col min="3" max="5" width="8.57421875" style="3" customWidth="1"/>
    <col min="6" max="7" width="9.7109375" style="3" customWidth="1"/>
    <col min="8" max="8" width="10.7109375" style="3" customWidth="1"/>
    <col min="9" max="9" width="12.00390625" style="3" customWidth="1"/>
    <col min="10" max="10" width="10.7109375" style="3" customWidth="1"/>
    <col min="11" max="11" width="12.7109375" style="3" customWidth="1"/>
    <col min="12" max="12" width="12.28125" style="3" customWidth="1"/>
    <col min="13" max="13" width="5.57421875" style="3" customWidth="1"/>
    <col min="14" max="16384" width="8.8515625" style="3" customWidth="1"/>
  </cols>
  <sheetData>
    <row r="1" spans="2:9" ht="18.75" customHeight="1">
      <c r="B1" s="1" t="s">
        <v>183</v>
      </c>
      <c r="C1" s="2"/>
      <c r="D1" s="2"/>
      <c r="E1" s="13"/>
      <c r="F1" s="2"/>
      <c r="G1" s="2"/>
      <c r="H1" s="2"/>
      <c r="I1" s="1"/>
    </row>
    <row r="2" ht="5.25" customHeight="1"/>
    <row r="3" spans="2:12" ht="15" customHeight="1">
      <c r="B3" s="286" t="s">
        <v>41</v>
      </c>
      <c r="C3" s="292" t="s">
        <v>45</v>
      </c>
      <c r="D3" s="293"/>
      <c r="E3" s="294"/>
      <c r="F3" s="295" t="s">
        <v>164</v>
      </c>
      <c r="G3" s="296"/>
      <c r="H3" s="297"/>
      <c r="I3" s="293" t="s">
        <v>46</v>
      </c>
      <c r="J3" s="293"/>
      <c r="K3" s="293"/>
      <c r="L3" s="148" t="s">
        <v>47</v>
      </c>
    </row>
    <row r="4" spans="2:12" ht="15" customHeight="1">
      <c r="B4" s="287"/>
      <c r="C4" s="53" t="s">
        <v>42</v>
      </c>
      <c r="D4" s="52" t="s">
        <v>43</v>
      </c>
      <c r="E4" s="54" t="s">
        <v>44</v>
      </c>
      <c r="F4" s="53" t="s">
        <v>42</v>
      </c>
      <c r="G4" s="52" t="s">
        <v>43</v>
      </c>
      <c r="H4" s="54" t="s">
        <v>44</v>
      </c>
      <c r="I4" s="53" t="s">
        <v>42</v>
      </c>
      <c r="J4" s="52" t="s">
        <v>43</v>
      </c>
      <c r="K4" s="54" t="s">
        <v>44</v>
      </c>
      <c r="L4" s="53" t="s">
        <v>48</v>
      </c>
    </row>
    <row r="5" spans="2:12" ht="15" customHeight="1">
      <c r="B5" s="138">
        <v>2005</v>
      </c>
      <c r="C5" s="139">
        <v>98544</v>
      </c>
      <c r="D5" s="140">
        <v>3263</v>
      </c>
      <c r="E5" s="141">
        <f>C5+D5</f>
        <v>101807</v>
      </c>
      <c r="F5" s="142">
        <v>132200</v>
      </c>
      <c r="G5" s="142">
        <v>10557</v>
      </c>
      <c r="H5" s="142">
        <f>G5+F5</f>
        <v>142757</v>
      </c>
      <c r="I5" s="139">
        <v>134775</v>
      </c>
      <c r="J5" s="142">
        <v>10936</v>
      </c>
      <c r="K5" s="61">
        <f>J5+I5</f>
        <v>145711</v>
      </c>
      <c r="L5" s="139">
        <f>H5-K5</f>
        <v>-2954</v>
      </c>
    </row>
    <row r="6" spans="2:12" ht="15" customHeight="1">
      <c r="B6" s="138">
        <v>2006</v>
      </c>
      <c r="C6" s="143">
        <v>112411</v>
      </c>
      <c r="D6" s="144">
        <v>3471</v>
      </c>
      <c r="E6" s="145">
        <f>C6+D6</f>
        <v>115882</v>
      </c>
      <c r="F6" s="142">
        <v>147807</v>
      </c>
      <c r="G6" s="142">
        <v>9349</v>
      </c>
      <c r="H6" s="142">
        <f>G6+F6</f>
        <v>157156</v>
      </c>
      <c r="I6" s="143">
        <v>147991</v>
      </c>
      <c r="J6" s="142">
        <v>9489</v>
      </c>
      <c r="K6" s="142">
        <f>J6+I6</f>
        <v>157480</v>
      </c>
      <c r="L6" s="143">
        <f>H6-K6</f>
        <v>-324</v>
      </c>
    </row>
    <row r="7" spans="2:12" ht="15" customHeight="1">
      <c r="B7" s="14">
        <v>2007</v>
      </c>
      <c r="C7" s="58">
        <v>118653</v>
      </c>
      <c r="D7" s="59">
        <v>3703</v>
      </c>
      <c r="E7" s="60">
        <f aca="true" t="shared" si="0" ref="E7:E18">C7+D7</f>
        <v>122356</v>
      </c>
      <c r="F7" s="58">
        <v>150584</v>
      </c>
      <c r="G7" s="59">
        <v>7635</v>
      </c>
      <c r="H7" s="60">
        <f aca="true" t="shared" si="1" ref="H7:H13">F7+G7</f>
        <v>158219</v>
      </c>
      <c r="I7" s="61">
        <v>158099</v>
      </c>
      <c r="J7" s="61">
        <v>8578</v>
      </c>
      <c r="K7" s="61">
        <f aca="true" t="shared" si="2" ref="K7:K16">I7+J7</f>
        <v>166677</v>
      </c>
      <c r="L7" s="66">
        <v>-8458</v>
      </c>
    </row>
    <row r="8" spans="2:12" ht="15" customHeight="1">
      <c r="B8" s="14">
        <v>2008</v>
      </c>
      <c r="C8" s="55">
        <v>118459</v>
      </c>
      <c r="D8" s="42">
        <v>3743</v>
      </c>
      <c r="E8" s="56">
        <f t="shared" si="0"/>
        <v>122202</v>
      </c>
      <c r="F8" s="55">
        <v>151883</v>
      </c>
      <c r="G8" s="42">
        <v>8628</v>
      </c>
      <c r="H8" s="56">
        <f t="shared" si="1"/>
        <v>160511</v>
      </c>
      <c r="I8" s="42">
        <v>161482</v>
      </c>
      <c r="J8" s="42">
        <v>9908</v>
      </c>
      <c r="K8" s="42">
        <f t="shared" si="2"/>
        <v>171390</v>
      </c>
      <c r="L8" s="57">
        <f>H8-K8</f>
        <v>-10879</v>
      </c>
    </row>
    <row r="9" spans="2:12" ht="15" customHeight="1">
      <c r="B9" s="14">
        <v>2009</v>
      </c>
      <c r="C9" s="55">
        <v>127327</v>
      </c>
      <c r="D9" s="42">
        <v>1978</v>
      </c>
      <c r="E9" s="56">
        <f t="shared" si="0"/>
        <v>129305</v>
      </c>
      <c r="F9" s="55">
        <v>161858</v>
      </c>
      <c r="G9" s="42">
        <v>5261</v>
      </c>
      <c r="H9" s="56">
        <f t="shared" si="1"/>
        <v>167119</v>
      </c>
      <c r="I9" s="42">
        <v>156768</v>
      </c>
      <c r="J9" s="42">
        <v>6267</v>
      </c>
      <c r="K9" s="42">
        <f t="shared" si="2"/>
        <v>163035</v>
      </c>
      <c r="L9" s="57">
        <v>4084</v>
      </c>
    </row>
    <row r="10" spans="2:12" ht="15" customHeight="1">
      <c r="B10" s="14">
        <v>2010</v>
      </c>
      <c r="C10" s="55">
        <v>126970</v>
      </c>
      <c r="D10" s="42">
        <v>2530</v>
      </c>
      <c r="E10" s="56">
        <f t="shared" si="0"/>
        <v>129500</v>
      </c>
      <c r="F10" s="55">
        <v>162052</v>
      </c>
      <c r="G10" s="42">
        <v>5539</v>
      </c>
      <c r="H10" s="56">
        <f t="shared" si="1"/>
        <v>167591</v>
      </c>
      <c r="I10" s="42">
        <v>164426</v>
      </c>
      <c r="J10" s="42">
        <v>6326</v>
      </c>
      <c r="K10" s="42">
        <f t="shared" si="2"/>
        <v>170752</v>
      </c>
      <c r="L10" s="57">
        <f>H10-K10</f>
        <v>-3161</v>
      </c>
    </row>
    <row r="11" spans="2:12" ht="15" customHeight="1">
      <c r="B11" s="62">
        <v>2011</v>
      </c>
      <c r="C11" s="55">
        <v>124706</v>
      </c>
      <c r="D11" s="63">
        <v>2898</v>
      </c>
      <c r="E11" s="64">
        <f t="shared" si="0"/>
        <v>127604</v>
      </c>
      <c r="F11" s="65">
        <v>159660</v>
      </c>
      <c r="G11" s="63">
        <v>5738</v>
      </c>
      <c r="H11" s="64">
        <f t="shared" si="1"/>
        <v>165398</v>
      </c>
      <c r="I11" s="63">
        <v>163605</v>
      </c>
      <c r="J11" s="63">
        <v>6216</v>
      </c>
      <c r="K11" s="63">
        <f t="shared" si="2"/>
        <v>169821</v>
      </c>
      <c r="L11" s="67">
        <v>-4423</v>
      </c>
    </row>
    <row r="12" spans="2:12" ht="15" customHeight="1">
      <c r="B12" s="14">
        <v>2012</v>
      </c>
      <c r="C12" s="65">
        <v>131945</v>
      </c>
      <c r="D12" s="63">
        <v>2749</v>
      </c>
      <c r="E12" s="64">
        <f t="shared" si="0"/>
        <v>134694</v>
      </c>
      <c r="F12" s="65">
        <v>167211</v>
      </c>
      <c r="G12" s="63">
        <v>5509</v>
      </c>
      <c r="H12" s="64">
        <f t="shared" si="1"/>
        <v>172720</v>
      </c>
      <c r="I12" s="63">
        <v>167842</v>
      </c>
      <c r="J12" s="63">
        <v>6297</v>
      </c>
      <c r="K12" s="63">
        <f t="shared" si="2"/>
        <v>174139</v>
      </c>
      <c r="L12" s="57">
        <f>H12-K12</f>
        <v>-1419</v>
      </c>
    </row>
    <row r="13" spans="2:12" ht="15" customHeight="1">
      <c r="B13" s="14">
        <v>2013</v>
      </c>
      <c r="C13" s="65">
        <v>122171</v>
      </c>
      <c r="D13" s="63">
        <v>2502</v>
      </c>
      <c r="E13" s="64">
        <f t="shared" si="0"/>
        <v>124673</v>
      </c>
      <c r="F13" s="65">
        <v>157542</v>
      </c>
      <c r="G13" s="63">
        <v>5335</v>
      </c>
      <c r="H13" s="64">
        <f t="shared" si="1"/>
        <v>162877</v>
      </c>
      <c r="I13" s="63">
        <v>162333</v>
      </c>
      <c r="J13" s="63">
        <v>5885</v>
      </c>
      <c r="K13" s="63">
        <f t="shared" si="2"/>
        <v>168218</v>
      </c>
      <c r="L13" s="67">
        <v>-5341</v>
      </c>
    </row>
    <row r="14" spans="2:12" ht="15" customHeight="1">
      <c r="B14" s="14">
        <v>2014</v>
      </c>
      <c r="C14" s="67">
        <v>128623</v>
      </c>
      <c r="D14" s="70">
        <v>3172</v>
      </c>
      <c r="E14" s="71">
        <f t="shared" si="0"/>
        <v>131795</v>
      </c>
      <c r="F14" s="65">
        <v>166075</v>
      </c>
      <c r="G14" s="63">
        <v>7638</v>
      </c>
      <c r="H14" s="64">
        <f>SUM(F14:G14)</f>
        <v>173713</v>
      </c>
      <c r="I14" s="63">
        <v>170742</v>
      </c>
      <c r="J14" s="63">
        <v>8275</v>
      </c>
      <c r="K14" s="63">
        <f t="shared" si="2"/>
        <v>179017</v>
      </c>
      <c r="L14" s="67">
        <f>H14-K14</f>
        <v>-5304</v>
      </c>
    </row>
    <row r="15" spans="2:12" ht="15" customHeight="1">
      <c r="B15" s="14">
        <v>2015</v>
      </c>
      <c r="C15" s="65">
        <v>135012</v>
      </c>
      <c r="D15" s="63">
        <v>4031</v>
      </c>
      <c r="E15" s="64">
        <f t="shared" si="0"/>
        <v>139043</v>
      </c>
      <c r="F15" s="65">
        <v>176782</v>
      </c>
      <c r="G15" s="63">
        <v>8248</v>
      </c>
      <c r="H15" s="64">
        <f>F15+G15</f>
        <v>185030</v>
      </c>
      <c r="I15" s="63">
        <v>181343</v>
      </c>
      <c r="J15" s="63">
        <v>8867</v>
      </c>
      <c r="K15" s="63">
        <f t="shared" si="2"/>
        <v>190210</v>
      </c>
      <c r="L15" s="67">
        <f>SUM(L20:L31)</f>
        <v>-5180</v>
      </c>
    </row>
    <row r="16" spans="2:12" ht="15" customHeight="1">
      <c r="B16" s="146">
        <v>2016</v>
      </c>
      <c r="C16" s="65">
        <f>SUM(C33:C44)</f>
        <v>140288</v>
      </c>
      <c r="D16" s="63">
        <f>SUM(D33:D44)</f>
        <v>5801</v>
      </c>
      <c r="E16" s="64">
        <f t="shared" si="0"/>
        <v>146089</v>
      </c>
      <c r="F16" s="63">
        <f>SUM(F33:F44)</f>
        <v>186810</v>
      </c>
      <c r="G16" s="63">
        <f>SUM(G33:G44)</f>
        <v>10586</v>
      </c>
      <c r="H16" s="63">
        <f>F16+G16</f>
        <v>197396</v>
      </c>
      <c r="I16" s="55">
        <f>SUM(I33:I44)</f>
        <v>193759</v>
      </c>
      <c r="J16" s="42">
        <f>SUM(J33:J44)</f>
        <v>9955</v>
      </c>
      <c r="K16" s="56">
        <f t="shared" si="2"/>
        <v>203714</v>
      </c>
      <c r="L16" s="67">
        <f>H16-K16</f>
        <v>-6318</v>
      </c>
    </row>
    <row r="17" spans="2:12" ht="15" customHeight="1">
      <c r="B17" s="146">
        <v>2017</v>
      </c>
      <c r="C17" s="65">
        <f>SUM(C46:C57)</f>
        <v>153468</v>
      </c>
      <c r="D17" s="63">
        <f>SUM(D46:D57)</f>
        <v>4047</v>
      </c>
      <c r="E17" s="64">
        <f t="shared" si="0"/>
        <v>157515</v>
      </c>
      <c r="F17" s="63">
        <f>SUM(F46:F57)</f>
        <v>204105</v>
      </c>
      <c r="G17" s="63">
        <f>SUM(G46:G57)</f>
        <v>8135</v>
      </c>
      <c r="H17" s="63">
        <f>F17+G17</f>
        <v>212240</v>
      </c>
      <c r="I17" s="55">
        <f>SUM(I46:I57)</f>
        <v>210827</v>
      </c>
      <c r="J17" s="42">
        <f>SUM(J46:J57)</f>
        <v>9228</v>
      </c>
      <c r="K17" s="56">
        <f>SUM(K46:K57)</f>
        <v>220055</v>
      </c>
      <c r="L17" s="67">
        <f>H17-K17</f>
        <v>-7815</v>
      </c>
    </row>
    <row r="18" spans="2:12" ht="15" customHeight="1">
      <c r="B18" s="147">
        <v>2018</v>
      </c>
      <c r="C18" s="63">
        <f>SUM(C59:C70)</f>
        <v>167651</v>
      </c>
      <c r="D18" s="63">
        <f>SUM(D59:D70)</f>
        <v>4845</v>
      </c>
      <c r="E18" s="137">
        <f t="shared" si="0"/>
        <v>172496</v>
      </c>
      <c r="F18" s="63">
        <f>SUM(F59:F70)</f>
        <v>227487</v>
      </c>
      <c r="G18" s="63">
        <f>SUM(G59:G70)</f>
        <v>9019</v>
      </c>
      <c r="H18" s="137">
        <f>F18+G18</f>
        <v>236506</v>
      </c>
      <c r="I18" s="42">
        <f>SUM(I59:I70)</f>
        <v>210595</v>
      </c>
      <c r="J18" s="42">
        <f>SUM(J59:J70)</f>
        <v>8361</v>
      </c>
      <c r="K18" s="69">
        <f>SUM(K59:K70)</f>
        <v>240549</v>
      </c>
      <c r="L18" s="70">
        <f>H18-K18</f>
        <v>-4043</v>
      </c>
    </row>
    <row r="19" spans="2:12" ht="15" customHeight="1" hidden="1">
      <c r="B19" s="290">
        <v>2015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</row>
    <row r="20" spans="2:12" ht="12.75" customHeight="1" hidden="1">
      <c r="B20" s="167" t="s">
        <v>49</v>
      </c>
      <c r="C20" s="166">
        <v>10519</v>
      </c>
      <c r="D20" s="165">
        <v>198</v>
      </c>
      <c r="E20" s="165">
        <f aca="true" t="shared" si="3" ref="E20:E31">C20+D20</f>
        <v>10717</v>
      </c>
      <c r="F20" s="166">
        <v>15260</v>
      </c>
      <c r="G20" s="165">
        <v>556</v>
      </c>
      <c r="H20" s="165">
        <f aca="true" t="shared" si="4" ref="H20:H31">SUM(F20:G20)</f>
        <v>15816</v>
      </c>
      <c r="I20" s="166">
        <v>19039</v>
      </c>
      <c r="J20" s="165">
        <v>764</v>
      </c>
      <c r="K20" s="165">
        <f aca="true" t="shared" si="5" ref="K20:K31">I20+J20</f>
        <v>19803</v>
      </c>
      <c r="L20" s="164">
        <f aca="true" t="shared" si="6" ref="L20:L31">H20-K20</f>
        <v>-3987</v>
      </c>
    </row>
    <row r="21" spans="2:12" ht="12.75" customHeight="1" hidden="1">
      <c r="B21" s="163" t="s">
        <v>50</v>
      </c>
      <c r="C21" s="162">
        <v>7163</v>
      </c>
      <c r="D21" s="119">
        <v>277</v>
      </c>
      <c r="E21" s="119">
        <f t="shared" si="3"/>
        <v>7440</v>
      </c>
      <c r="F21" s="162">
        <v>9808</v>
      </c>
      <c r="G21" s="119">
        <v>566</v>
      </c>
      <c r="H21" s="119">
        <f t="shared" si="4"/>
        <v>10374</v>
      </c>
      <c r="I21" s="162">
        <v>12126</v>
      </c>
      <c r="J21" s="119">
        <v>633</v>
      </c>
      <c r="K21" s="119">
        <f t="shared" si="5"/>
        <v>12759</v>
      </c>
      <c r="L21" s="57">
        <f t="shared" si="6"/>
        <v>-2385</v>
      </c>
    </row>
    <row r="22" spans="2:12" ht="12.75" customHeight="1" hidden="1">
      <c r="B22" s="163" t="s">
        <v>51</v>
      </c>
      <c r="C22" s="162">
        <v>8521</v>
      </c>
      <c r="D22" s="119">
        <v>124</v>
      </c>
      <c r="E22" s="119">
        <f t="shared" si="3"/>
        <v>8645</v>
      </c>
      <c r="F22" s="162">
        <v>11863</v>
      </c>
      <c r="G22" s="119">
        <v>459</v>
      </c>
      <c r="H22" s="119">
        <f t="shared" si="4"/>
        <v>12322</v>
      </c>
      <c r="I22" s="162">
        <v>12629</v>
      </c>
      <c r="J22" s="119">
        <v>579</v>
      </c>
      <c r="K22" s="119">
        <f t="shared" si="5"/>
        <v>13208</v>
      </c>
      <c r="L22" s="57">
        <f t="shared" si="6"/>
        <v>-886</v>
      </c>
    </row>
    <row r="23" spans="2:12" ht="12.75" customHeight="1" hidden="1">
      <c r="B23" s="163" t="s">
        <v>52</v>
      </c>
      <c r="C23" s="162">
        <v>9112</v>
      </c>
      <c r="D23" s="119">
        <v>131</v>
      </c>
      <c r="E23" s="119">
        <f t="shared" si="3"/>
        <v>9243</v>
      </c>
      <c r="F23" s="161">
        <v>12747</v>
      </c>
      <c r="G23" s="119">
        <v>816</v>
      </c>
      <c r="H23" s="119">
        <f t="shared" si="4"/>
        <v>13563</v>
      </c>
      <c r="I23" s="162">
        <v>13533</v>
      </c>
      <c r="J23" s="119">
        <v>890</v>
      </c>
      <c r="K23" s="119">
        <f t="shared" si="5"/>
        <v>14423</v>
      </c>
      <c r="L23" s="57">
        <f t="shared" si="6"/>
        <v>-860</v>
      </c>
    </row>
    <row r="24" spans="2:12" ht="12.75" customHeight="1" hidden="1">
      <c r="B24" s="163" t="s">
        <v>53</v>
      </c>
      <c r="C24" s="162">
        <v>10681</v>
      </c>
      <c r="D24" s="119">
        <v>218</v>
      </c>
      <c r="E24" s="119">
        <f t="shared" si="3"/>
        <v>10899</v>
      </c>
      <c r="F24" s="162">
        <v>14518</v>
      </c>
      <c r="G24" s="119">
        <v>730</v>
      </c>
      <c r="H24" s="119">
        <f t="shared" si="4"/>
        <v>15248</v>
      </c>
      <c r="I24" s="162">
        <v>13221</v>
      </c>
      <c r="J24" s="119">
        <v>881</v>
      </c>
      <c r="K24" s="119">
        <f t="shared" si="5"/>
        <v>14102</v>
      </c>
      <c r="L24" s="57">
        <f t="shared" si="6"/>
        <v>1146</v>
      </c>
    </row>
    <row r="25" spans="2:12" ht="12.75" customHeight="1" hidden="1">
      <c r="B25" s="163" t="s">
        <v>54</v>
      </c>
      <c r="C25" s="162">
        <v>11260</v>
      </c>
      <c r="D25" s="119">
        <v>515</v>
      </c>
      <c r="E25" s="119">
        <f t="shared" si="3"/>
        <v>11775</v>
      </c>
      <c r="F25" s="162">
        <v>14466</v>
      </c>
      <c r="G25" s="119">
        <v>835</v>
      </c>
      <c r="H25" s="119">
        <f t="shared" si="4"/>
        <v>15301</v>
      </c>
      <c r="I25" s="162">
        <v>12756</v>
      </c>
      <c r="J25" s="160">
        <v>819</v>
      </c>
      <c r="K25" s="119">
        <f t="shared" si="5"/>
        <v>13575</v>
      </c>
      <c r="L25" s="57">
        <f t="shared" si="6"/>
        <v>1726</v>
      </c>
    </row>
    <row r="26" spans="2:12" ht="12.75" customHeight="1" hidden="1">
      <c r="B26" s="163" t="s">
        <v>55</v>
      </c>
      <c r="C26" s="162">
        <v>15137</v>
      </c>
      <c r="D26" s="119">
        <v>232</v>
      </c>
      <c r="E26" s="119">
        <f t="shared" si="3"/>
        <v>15369</v>
      </c>
      <c r="F26" s="162">
        <v>18756</v>
      </c>
      <c r="G26" s="119">
        <v>457</v>
      </c>
      <c r="H26" s="119">
        <f t="shared" si="4"/>
        <v>19213</v>
      </c>
      <c r="I26" s="162">
        <v>19418</v>
      </c>
      <c r="J26" s="119">
        <v>474</v>
      </c>
      <c r="K26" s="119">
        <f t="shared" si="5"/>
        <v>19892</v>
      </c>
      <c r="L26" s="57">
        <f t="shared" si="6"/>
        <v>-679</v>
      </c>
    </row>
    <row r="27" spans="2:12" ht="12.75" customHeight="1" hidden="1">
      <c r="B27" s="163" t="s">
        <v>56</v>
      </c>
      <c r="C27" s="162">
        <v>12605</v>
      </c>
      <c r="D27" s="119">
        <v>229</v>
      </c>
      <c r="E27" s="119">
        <f t="shared" si="3"/>
        <v>12834</v>
      </c>
      <c r="F27" s="162">
        <v>15920</v>
      </c>
      <c r="G27" s="119">
        <v>304</v>
      </c>
      <c r="H27" s="119">
        <f t="shared" si="4"/>
        <v>16224</v>
      </c>
      <c r="I27" s="162">
        <v>17034</v>
      </c>
      <c r="J27" s="160">
        <v>571</v>
      </c>
      <c r="K27" s="119">
        <f t="shared" si="5"/>
        <v>17605</v>
      </c>
      <c r="L27" s="57">
        <f t="shared" si="6"/>
        <v>-1381</v>
      </c>
    </row>
    <row r="28" spans="2:12" ht="12.75" customHeight="1" hidden="1">
      <c r="B28" s="163" t="s">
        <v>57</v>
      </c>
      <c r="C28" s="162">
        <v>12709</v>
      </c>
      <c r="D28" s="119">
        <v>384</v>
      </c>
      <c r="E28" s="119">
        <f t="shared" si="3"/>
        <v>13093</v>
      </c>
      <c r="F28" s="162">
        <v>16230</v>
      </c>
      <c r="G28" s="119">
        <v>566</v>
      </c>
      <c r="H28" s="119">
        <f t="shared" si="4"/>
        <v>16796</v>
      </c>
      <c r="I28" s="162">
        <v>16280</v>
      </c>
      <c r="J28" s="160">
        <v>612</v>
      </c>
      <c r="K28" s="119">
        <f t="shared" si="5"/>
        <v>16892</v>
      </c>
      <c r="L28" s="57">
        <f t="shared" si="6"/>
        <v>-96</v>
      </c>
    </row>
    <row r="29" spans="2:12" ht="12.75" customHeight="1" hidden="1">
      <c r="B29" s="163" t="s">
        <v>58</v>
      </c>
      <c r="C29" s="162">
        <v>10987</v>
      </c>
      <c r="D29" s="119">
        <v>633</v>
      </c>
      <c r="E29" s="119">
        <f t="shared" si="3"/>
        <v>11620</v>
      </c>
      <c r="F29" s="162">
        <v>13983</v>
      </c>
      <c r="G29" s="119">
        <v>1068</v>
      </c>
      <c r="H29" s="119">
        <f t="shared" si="4"/>
        <v>15051</v>
      </c>
      <c r="I29" s="162">
        <v>16090</v>
      </c>
      <c r="J29" s="160">
        <v>1023</v>
      </c>
      <c r="K29" s="119">
        <f t="shared" si="5"/>
        <v>17113</v>
      </c>
      <c r="L29" s="57">
        <f t="shared" si="6"/>
        <v>-2062</v>
      </c>
    </row>
    <row r="30" spans="2:12" ht="12.75" customHeight="1" hidden="1">
      <c r="B30" s="163" t="s">
        <v>59</v>
      </c>
      <c r="C30" s="162">
        <v>9170</v>
      </c>
      <c r="D30" s="119">
        <v>427</v>
      </c>
      <c r="E30" s="119">
        <f t="shared" si="3"/>
        <v>9597</v>
      </c>
      <c r="F30" s="162">
        <v>12357</v>
      </c>
      <c r="G30" s="119">
        <v>696</v>
      </c>
      <c r="H30" s="119">
        <f t="shared" si="4"/>
        <v>13053</v>
      </c>
      <c r="I30" s="192">
        <v>13276</v>
      </c>
      <c r="J30" s="160">
        <v>727</v>
      </c>
      <c r="K30" s="119">
        <f t="shared" si="5"/>
        <v>14003</v>
      </c>
      <c r="L30" s="57">
        <f t="shared" si="6"/>
        <v>-950</v>
      </c>
    </row>
    <row r="31" spans="2:12" ht="12.75" customHeight="1" hidden="1">
      <c r="B31" s="193" t="s">
        <v>60</v>
      </c>
      <c r="C31" s="194">
        <v>17148</v>
      </c>
      <c r="D31" s="195">
        <v>663</v>
      </c>
      <c r="E31" s="195">
        <f t="shared" si="3"/>
        <v>17811</v>
      </c>
      <c r="F31" s="194">
        <v>20874</v>
      </c>
      <c r="G31" s="195">
        <v>1195</v>
      </c>
      <c r="H31" s="195">
        <f t="shared" si="4"/>
        <v>22069</v>
      </c>
      <c r="I31" s="196">
        <v>15941</v>
      </c>
      <c r="J31" s="197">
        <v>894</v>
      </c>
      <c r="K31" s="198">
        <f t="shared" si="5"/>
        <v>16835</v>
      </c>
      <c r="L31" s="199">
        <f t="shared" si="6"/>
        <v>5234</v>
      </c>
    </row>
    <row r="32" spans="2:12" ht="15" customHeight="1">
      <c r="B32" s="290">
        <v>2016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</row>
    <row r="33" spans="2:12" ht="12.75" customHeight="1">
      <c r="B33" s="167" t="s">
        <v>49</v>
      </c>
      <c r="C33" s="166">
        <v>11701</v>
      </c>
      <c r="D33" s="165">
        <v>394</v>
      </c>
      <c r="E33" s="165">
        <v>12095</v>
      </c>
      <c r="F33" s="166">
        <v>17306</v>
      </c>
      <c r="G33" s="165">
        <v>741</v>
      </c>
      <c r="H33" s="165">
        <v>18047</v>
      </c>
      <c r="I33" s="166">
        <v>22657</v>
      </c>
      <c r="J33" s="165">
        <v>746</v>
      </c>
      <c r="K33" s="200">
        <v>23403</v>
      </c>
      <c r="L33" s="164">
        <f aca="true" t="shared" si="7" ref="L33:L44">H33-K33</f>
        <v>-5356</v>
      </c>
    </row>
    <row r="34" spans="2:12" ht="12.75" customHeight="1">
      <c r="B34" s="163" t="s">
        <v>50</v>
      </c>
      <c r="C34" s="162">
        <v>7931</v>
      </c>
      <c r="D34" s="119">
        <v>295</v>
      </c>
      <c r="E34" s="119">
        <v>8226</v>
      </c>
      <c r="F34" s="162">
        <v>11136</v>
      </c>
      <c r="G34" s="119">
        <v>448</v>
      </c>
      <c r="H34" s="119">
        <v>11584</v>
      </c>
      <c r="I34" s="162">
        <v>13168</v>
      </c>
      <c r="J34" s="119">
        <v>495</v>
      </c>
      <c r="K34" s="201">
        <v>13663</v>
      </c>
      <c r="L34" s="57">
        <f t="shared" si="7"/>
        <v>-2079</v>
      </c>
    </row>
    <row r="35" spans="2:12" ht="12.75" customHeight="1">
      <c r="B35" s="163" t="s">
        <v>51</v>
      </c>
      <c r="C35" s="162">
        <v>9590</v>
      </c>
      <c r="D35" s="119">
        <v>392</v>
      </c>
      <c r="E35" s="119">
        <v>9982</v>
      </c>
      <c r="F35" s="162">
        <v>12864</v>
      </c>
      <c r="G35" s="119">
        <v>704</v>
      </c>
      <c r="H35" s="119">
        <v>13568</v>
      </c>
      <c r="I35" s="162">
        <v>13550</v>
      </c>
      <c r="J35" s="119">
        <v>1082</v>
      </c>
      <c r="K35" s="201">
        <v>14632</v>
      </c>
      <c r="L35" s="57">
        <f t="shared" si="7"/>
        <v>-1064</v>
      </c>
    </row>
    <row r="36" spans="2:12" ht="12.75" customHeight="1">
      <c r="B36" s="163" t="s">
        <v>52</v>
      </c>
      <c r="C36" s="162">
        <v>10939</v>
      </c>
      <c r="D36" s="119">
        <v>368</v>
      </c>
      <c r="E36" s="119">
        <v>11307</v>
      </c>
      <c r="F36" s="161">
        <v>14408</v>
      </c>
      <c r="G36" s="119">
        <v>1230</v>
      </c>
      <c r="H36" s="119">
        <v>15638</v>
      </c>
      <c r="I36" s="162">
        <v>14784</v>
      </c>
      <c r="J36" s="119">
        <v>1279</v>
      </c>
      <c r="K36" s="201">
        <v>16063</v>
      </c>
      <c r="L36" s="57">
        <f t="shared" si="7"/>
        <v>-425</v>
      </c>
    </row>
    <row r="37" spans="2:12" ht="12.75" customHeight="1">
      <c r="B37" s="163" t="s">
        <v>53</v>
      </c>
      <c r="C37" s="162">
        <v>10685</v>
      </c>
      <c r="D37" s="119">
        <v>561</v>
      </c>
      <c r="E37" s="119">
        <v>11246</v>
      </c>
      <c r="F37" s="162">
        <v>14525</v>
      </c>
      <c r="G37" s="119">
        <v>932</v>
      </c>
      <c r="H37" s="119">
        <v>15457</v>
      </c>
      <c r="I37" s="162">
        <v>14186</v>
      </c>
      <c r="J37" s="119">
        <v>995</v>
      </c>
      <c r="K37" s="201">
        <v>15181</v>
      </c>
      <c r="L37" s="57">
        <f t="shared" si="7"/>
        <v>276</v>
      </c>
    </row>
    <row r="38" spans="2:12" ht="12.75" customHeight="1">
      <c r="B38" s="163" t="s">
        <v>54</v>
      </c>
      <c r="C38" s="162">
        <v>12454</v>
      </c>
      <c r="D38" s="119">
        <v>482</v>
      </c>
      <c r="E38" s="119">
        <v>12936</v>
      </c>
      <c r="F38" s="162">
        <v>16760</v>
      </c>
      <c r="G38" s="119">
        <v>542</v>
      </c>
      <c r="H38" s="119">
        <v>17302</v>
      </c>
      <c r="I38" s="162">
        <v>15084</v>
      </c>
      <c r="J38" s="160">
        <v>554</v>
      </c>
      <c r="K38" s="201">
        <v>15638</v>
      </c>
      <c r="L38" s="57">
        <f t="shared" si="7"/>
        <v>1664</v>
      </c>
    </row>
    <row r="39" spans="2:12" ht="12.75" customHeight="1">
      <c r="B39" s="163" t="s">
        <v>55</v>
      </c>
      <c r="C39" s="162">
        <v>15600</v>
      </c>
      <c r="D39" s="119">
        <v>882</v>
      </c>
      <c r="E39" s="119">
        <v>16482</v>
      </c>
      <c r="F39" s="162">
        <v>19892</v>
      </c>
      <c r="G39" s="119">
        <v>1321</v>
      </c>
      <c r="H39" s="119">
        <v>21213</v>
      </c>
      <c r="I39" s="162">
        <v>20325</v>
      </c>
      <c r="J39" s="119">
        <v>754</v>
      </c>
      <c r="K39" s="201">
        <v>21079</v>
      </c>
      <c r="L39" s="57">
        <f t="shared" si="7"/>
        <v>134</v>
      </c>
    </row>
    <row r="40" spans="2:12" ht="12.75" customHeight="1">
      <c r="B40" s="163" t="s">
        <v>56</v>
      </c>
      <c r="C40" s="162">
        <v>11797</v>
      </c>
      <c r="D40" s="119">
        <v>473</v>
      </c>
      <c r="E40" s="119">
        <v>12270</v>
      </c>
      <c r="F40" s="162">
        <v>15218</v>
      </c>
      <c r="G40" s="119">
        <v>919</v>
      </c>
      <c r="H40" s="119">
        <v>16137</v>
      </c>
      <c r="I40" s="202">
        <v>16255</v>
      </c>
      <c r="J40" s="203">
        <v>704</v>
      </c>
      <c r="K40" s="201">
        <v>16959</v>
      </c>
      <c r="L40" s="57">
        <f t="shared" si="7"/>
        <v>-822</v>
      </c>
    </row>
    <row r="41" spans="2:12" ht="12.75" customHeight="1">
      <c r="B41" s="163" t="s">
        <v>57</v>
      </c>
      <c r="C41" s="162">
        <v>11648</v>
      </c>
      <c r="D41" s="119">
        <v>418</v>
      </c>
      <c r="E41" s="119">
        <v>12066</v>
      </c>
      <c r="F41" s="162">
        <v>15167</v>
      </c>
      <c r="G41" s="119">
        <v>874</v>
      </c>
      <c r="H41" s="119">
        <v>16041</v>
      </c>
      <c r="I41" s="202">
        <v>15101</v>
      </c>
      <c r="J41" s="203">
        <v>1074</v>
      </c>
      <c r="K41" s="201">
        <v>16175</v>
      </c>
      <c r="L41" s="57">
        <f t="shared" si="7"/>
        <v>-134</v>
      </c>
    </row>
    <row r="42" spans="2:12" ht="12.75" customHeight="1">
      <c r="B42" s="163" t="s">
        <v>58</v>
      </c>
      <c r="C42" s="162">
        <v>10930</v>
      </c>
      <c r="D42" s="119">
        <v>463</v>
      </c>
      <c r="E42" s="119">
        <v>11393</v>
      </c>
      <c r="F42" s="162">
        <v>14639</v>
      </c>
      <c r="G42" s="119">
        <v>952</v>
      </c>
      <c r="H42" s="119">
        <v>15591</v>
      </c>
      <c r="I42" s="202">
        <v>16561</v>
      </c>
      <c r="J42" s="203">
        <v>781</v>
      </c>
      <c r="K42" s="201">
        <v>17342</v>
      </c>
      <c r="L42" s="57">
        <f t="shared" si="7"/>
        <v>-1751</v>
      </c>
    </row>
    <row r="43" spans="2:12" ht="12.75" customHeight="1">
      <c r="B43" s="163" t="s">
        <v>59</v>
      </c>
      <c r="C43" s="162">
        <v>8791</v>
      </c>
      <c r="D43" s="119">
        <v>452</v>
      </c>
      <c r="E43" s="119">
        <v>9243</v>
      </c>
      <c r="F43" s="162">
        <v>12539</v>
      </c>
      <c r="G43" s="119">
        <v>811</v>
      </c>
      <c r="H43" s="119">
        <v>13350</v>
      </c>
      <c r="I43" s="202">
        <v>13500</v>
      </c>
      <c r="J43" s="203">
        <v>665</v>
      </c>
      <c r="K43" s="201">
        <v>14165</v>
      </c>
      <c r="L43" s="57">
        <f t="shared" si="7"/>
        <v>-815</v>
      </c>
    </row>
    <row r="44" spans="2:12" ht="14.25" customHeight="1">
      <c r="B44" s="193" t="s">
        <v>60</v>
      </c>
      <c r="C44" s="194">
        <v>18222</v>
      </c>
      <c r="D44" s="195">
        <v>621</v>
      </c>
      <c r="E44" s="195">
        <v>18843</v>
      </c>
      <c r="F44" s="194">
        <v>22356</v>
      </c>
      <c r="G44" s="195">
        <v>1112</v>
      </c>
      <c r="H44" s="195">
        <v>23468</v>
      </c>
      <c r="I44" s="204">
        <v>18588</v>
      </c>
      <c r="J44" s="203">
        <v>826</v>
      </c>
      <c r="K44" s="201">
        <v>19414</v>
      </c>
      <c r="L44" s="57">
        <f t="shared" si="7"/>
        <v>4054</v>
      </c>
    </row>
    <row r="45" spans="2:12" ht="15" customHeight="1">
      <c r="B45" s="288">
        <v>2017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</row>
    <row r="46" spans="2:12" ht="13.5">
      <c r="B46" s="205" t="s">
        <v>49</v>
      </c>
      <c r="C46" s="165">
        <v>11459</v>
      </c>
      <c r="D46" s="206">
        <v>532</v>
      </c>
      <c r="E46" s="207">
        <f aca="true" t="shared" si="8" ref="E46:E55">C46+D46</f>
        <v>11991</v>
      </c>
      <c r="F46" s="206">
        <v>17769</v>
      </c>
      <c r="G46" s="206">
        <v>765</v>
      </c>
      <c r="H46" s="207">
        <f aca="true" t="shared" si="9" ref="H46:H55">SUM(F46:G46)</f>
        <v>18534</v>
      </c>
      <c r="I46" s="165">
        <v>23639</v>
      </c>
      <c r="J46" s="208">
        <v>919</v>
      </c>
      <c r="K46" s="165">
        <f aca="true" t="shared" si="10" ref="K46:K57">J46+I46</f>
        <v>24558</v>
      </c>
      <c r="L46" s="209">
        <f aca="true" t="shared" si="11" ref="L46:L57">H46-K46</f>
        <v>-6024</v>
      </c>
    </row>
    <row r="47" spans="2:12" ht="13.5">
      <c r="B47" s="210" t="s">
        <v>50</v>
      </c>
      <c r="C47" s="211">
        <v>7599</v>
      </c>
      <c r="D47" s="211">
        <v>292</v>
      </c>
      <c r="E47" s="212">
        <f t="shared" si="8"/>
        <v>7891</v>
      </c>
      <c r="F47" s="211">
        <v>10762</v>
      </c>
      <c r="G47" s="211">
        <v>473</v>
      </c>
      <c r="H47" s="212">
        <f t="shared" si="9"/>
        <v>11235</v>
      </c>
      <c r="I47" s="119">
        <v>13251</v>
      </c>
      <c r="J47" s="160">
        <v>560</v>
      </c>
      <c r="K47" s="119">
        <f t="shared" si="10"/>
        <v>13811</v>
      </c>
      <c r="L47" s="55">
        <f t="shared" si="11"/>
        <v>-2576</v>
      </c>
    </row>
    <row r="48" spans="2:13" ht="13.5">
      <c r="B48" s="210" t="s">
        <v>51</v>
      </c>
      <c r="C48" s="211">
        <v>9093</v>
      </c>
      <c r="D48" s="211">
        <v>397</v>
      </c>
      <c r="E48" s="212">
        <f t="shared" si="8"/>
        <v>9490</v>
      </c>
      <c r="F48" s="211">
        <v>13176</v>
      </c>
      <c r="G48" s="211">
        <v>679</v>
      </c>
      <c r="H48" s="212">
        <f t="shared" si="9"/>
        <v>13855</v>
      </c>
      <c r="I48" s="119">
        <v>13726</v>
      </c>
      <c r="J48" s="160">
        <v>922</v>
      </c>
      <c r="K48" s="119">
        <f t="shared" si="10"/>
        <v>14648</v>
      </c>
      <c r="L48" s="55">
        <f t="shared" si="11"/>
        <v>-793</v>
      </c>
      <c r="M48" s="213"/>
    </row>
    <row r="49" spans="2:13" ht="13.5">
      <c r="B49" s="210" t="s">
        <v>52</v>
      </c>
      <c r="C49" s="211">
        <v>11385</v>
      </c>
      <c r="D49" s="211">
        <v>217</v>
      </c>
      <c r="E49" s="211">
        <f t="shared" si="8"/>
        <v>11602</v>
      </c>
      <c r="F49" s="214">
        <v>15167</v>
      </c>
      <c r="G49" s="211">
        <v>931</v>
      </c>
      <c r="H49" s="211">
        <f t="shared" si="9"/>
        <v>16098</v>
      </c>
      <c r="I49" s="162">
        <v>15815</v>
      </c>
      <c r="J49" s="160">
        <v>850</v>
      </c>
      <c r="K49" s="119">
        <f t="shared" si="10"/>
        <v>16665</v>
      </c>
      <c r="L49" s="55">
        <f t="shared" si="11"/>
        <v>-567</v>
      </c>
      <c r="M49" s="213"/>
    </row>
    <row r="50" spans="2:13" ht="13.5">
      <c r="B50" s="210" t="s">
        <v>53</v>
      </c>
      <c r="C50" s="119">
        <v>10791</v>
      </c>
      <c r="D50" s="119">
        <v>234</v>
      </c>
      <c r="E50" s="201">
        <f t="shared" si="8"/>
        <v>11025</v>
      </c>
      <c r="F50" s="119">
        <v>15562</v>
      </c>
      <c r="G50" s="119">
        <v>636</v>
      </c>
      <c r="H50" s="201">
        <f t="shared" si="9"/>
        <v>16198</v>
      </c>
      <c r="I50" s="215">
        <v>14844</v>
      </c>
      <c r="J50" s="119">
        <v>921</v>
      </c>
      <c r="K50" s="201">
        <f t="shared" si="10"/>
        <v>15765</v>
      </c>
      <c r="L50" s="55">
        <f t="shared" si="11"/>
        <v>433</v>
      </c>
      <c r="M50" s="213"/>
    </row>
    <row r="51" spans="2:13" ht="13.5">
      <c r="B51" s="210" t="s">
        <v>54</v>
      </c>
      <c r="C51" s="211">
        <v>13943</v>
      </c>
      <c r="D51" s="119">
        <v>314</v>
      </c>
      <c r="E51" s="212">
        <f t="shared" si="8"/>
        <v>14257</v>
      </c>
      <c r="F51" s="214">
        <v>17997</v>
      </c>
      <c r="G51" s="119">
        <v>437</v>
      </c>
      <c r="H51" s="212">
        <f t="shared" si="9"/>
        <v>18434</v>
      </c>
      <c r="I51" s="216">
        <v>16789</v>
      </c>
      <c r="J51" s="119">
        <v>618</v>
      </c>
      <c r="K51" s="201">
        <f t="shared" si="10"/>
        <v>17407</v>
      </c>
      <c r="L51" s="55">
        <f t="shared" si="11"/>
        <v>1027</v>
      </c>
      <c r="M51" s="213"/>
    </row>
    <row r="52" spans="2:13" ht="13.5">
      <c r="B52" s="210" t="s">
        <v>55</v>
      </c>
      <c r="C52" s="211">
        <v>18104</v>
      </c>
      <c r="D52" s="119">
        <v>288</v>
      </c>
      <c r="E52" s="212">
        <f t="shared" si="8"/>
        <v>18392</v>
      </c>
      <c r="F52" s="214">
        <v>22609</v>
      </c>
      <c r="G52" s="119">
        <v>340</v>
      </c>
      <c r="H52" s="211">
        <f t="shared" si="9"/>
        <v>22949</v>
      </c>
      <c r="I52" s="216">
        <v>23066</v>
      </c>
      <c r="J52" s="119">
        <v>571</v>
      </c>
      <c r="K52" s="201">
        <f t="shared" si="10"/>
        <v>23637</v>
      </c>
      <c r="L52" s="55">
        <f t="shared" si="11"/>
        <v>-688</v>
      </c>
      <c r="M52" s="213"/>
    </row>
    <row r="53" spans="2:13" ht="13.5">
      <c r="B53" s="210" t="s">
        <v>56</v>
      </c>
      <c r="C53" s="211">
        <v>14394</v>
      </c>
      <c r="D53" s="119">
        <v>286</v>
      </c>
      <c r="E53" s="212">
        <f t="shared" si="8"/>
        <v>14680</v>
      </c>
      <c r="F53" s="211">
        <v>17807</v>
      </c>
      <c r="G53" s="119">
        <v>678</v>
      </c>
      <c r="H53" s="212">
        <f t="shared" si="9"/>
        <v>18485</v>
      </c>
      <c r="I53" s="215">
        <v>19648</v>
      </c>
      <c r="J53" s="119">
        <v>1167</v>
      </c>
      <c r="K53" s="201">
        <f t="shared" si="10"/>
        <v>20815</v>
      </c>
      <c r="L53" s="55">
        <f t="shared" si="11"/>
        <v>-2330</v>
      </c>
      <c r="M53" s="213"/>
    </row>
    <row r="54" spans="2:13" ht="12.75" customHeight="1">
      <c r="B54" s="210" t="s">
        <v>57</v>
      </c>
      <c r="C54" s="119">
        <v>12676</v>
      </c>
      <c r="D54" s="119">
        <v>409</v>
      </c>
      <c r="E54" s="211">
        <f t="shared" si="8"/>
        <v>13085</v>
      </c>
      <c r="F54" s="162">
        <v>16073</v>
      </c>
      <c r="G54" s="119">
        <v>792</v>
      </c>
      <c r="H54" s="212">
        <f t="shared" si="9"/>
        <v>16865</v>
      </c>
      <c r="I54" s="216">
        <v>16858</v>
      </c>
      <c r="J54" s="119">
        <v>865</v>
      </c>
      <c r="K54" s="201">
        <f t="shared" si="10"/>
        <v>17723</v>
      </c>
      <c r="L54" s="55">
        <f t="shared" si="11"/>
        <v>-858</v>
      </c>
      <c r="M54" s="213"/>
    </row>
    <row r="55" spans="2:13" ht="12.75" customHeight="1">
      <c r="B55" s="210" t="s">
        <v>58</v>
      </c>
      <c r="C55" s="119">
        <v>11795</v>
      </c>
      <c r="D55" s="119">
        <v>419</v>
      </c>
      <c r="E55" s="212">
        <f t="shared" si="8"/>
        <v>12214</v>
      </c>
      <c r="F55" s="119">
        <v>15390</v>
      </c>
      <c r="G55" s="119">
        <v>861</v>
      </c>
      <c r="H55" s="211">
        <f t="shared" si="9"/>
        <v>16251</v>
      </c>
      <c r="I55" s="216">
        <v>17080</v>
      </c>
      <c r="J55" s="119">
        <v>672</v>
      </c>
      <c r="K55" s="201">
        <f t="shared" si="10"/>
        <v>17752</v>
      </c>
      <c r="L55" s="55">
        <f t="shared" si="11"/>
        <v>-1501</v>
      </c>
      <c r="M55" s="213"/>
    </row>
    <row r="56" spans="2:13" ht="12.75" customHeight="1">
      <c r="B56" s="210" t="s">
        <v>59</v>
      </c>
      <c r="C56" s="119">
        <v>11834</v>
      </c>
      <c r="D56" s="119">
        <v>277</v>
      </c>
      <c r="E56" s="212">
        <v>12111</v>
      </c>
      <c r="F56" s="119">
        <v>14976</v>
      </c>
      <c r="G56" s="119">
        <v>513</v>
      </c>
      <c r="H56" s="211">
        <v>15489</v>
      </c>
      <c r="I56" s="216">
        <v>16308</v>
      </c>
      <c r="J56" s="119">
        <v>470</v>
      </c>
      <c r="K56" s="201">
        <f t="shared" si="10"/>
        <v>16778</v>
      </c>
      <c r="L56" s="55">
        <f t="shared" si="11"/>
        <v>-1289</v>
      </c>
      <c r="M56" s="213"/>
    </row>
    <row r="57" spans="2:13" ht="12.75" customHeight="1">
      <c r="B57" s="217" t="s">
        <v>60</v>
      </c>
      <c r="C57" s="195">
        <v>20395</v>
      </c>
      <c r="D57" s="195">
        <v>382</v>
      </c>
      <c r="E57" s="218">
        <f>C57+D57</f>
        <v>20777</v>
      </c>
      <c r="F57" s="195">
        <v>26817</v>
      </c>
      <c r="G57" s="195">
        <v>1030</v>
      </c>
      <c r="H57" s="218">
        <f>SUM(F57:G57)</f>
        <v>27847</v>
      </c>
      <c r="I57" s="219">
        <v>19803</v>
      </c>
      <c r="J57" s="195">
        <v>693</v>
      </c>
      <c r="K57" s="201">
        <f t="shared" si="10"/>
        <v>20496</v>
      </c>
      <c r="L57" s="55">
        <f t="shared" si="11"/>
        <v>7351</v>
      </c>
      <c r="M57" s="213"/>
    </row>
    <row r="58" spans="2:13" ht="14.25" customHeight="1">
      <c r="B58" s="298" t="s">
        <v>24</v>
      </c>
      <c r="C58" s="298"/>
      <c r="D58" s="298"/>
      <c r="E58" s="299"/>
      <c r="F58" s="298"/>
      <c r="G58" s="298"/>
      <c r="H58" s="299"/>
      <c r="I58" s="298"/>
      <c r="J58" s="298"/>
      <c r="K58" s="299"/>
      <c r="L58" s="298"/>
      <c r="M58" s="213"/>
    </row>
    <row r="59" spans="2:13" ht="12.75" customHeight="1">
      <c r="B59" s="205" t="s">
        <v>163</v>
      </c>
      <c r="C59" s="165">
        <v>12177</v>
      </c>
      <c r="D59" s="165">
        <v>477</v>
      </c>
      <c r="E59" s="207">
        <f aca="true" t="shared" si="12" ref="E59:E70">C59+D59</f>
        <v>12654</v>
      </c>
      <c r="F59" s="165">
        <v>18834</v>
      </c>
      <c r="G59" s="165">
        <v>788</v>
      </c>
      <c r="H59" s="207">
        <f aca="true" t="shared" si="13" ref="H59:H70">F59+G59</f>
        <v>19622</v>
      </c>
      <c r="I59" s="165">
        <v>26175</v>
      </c>
      <c r="J59" s="208">
        <v>834</v>
      </c>
      <c r="K59" s="220">
        <f aca="true" t="shared" si="14" ref="K59:K70">I59+J59</f>
        <v>27009</v>
      </c>
      <c r="L59" s="221">
        <f aca="true" t="shared" si="15" ref="L59:L70">H59-K59</f>
        <v>-7387</v>
      </c>
      <c r="M59" s="213"/>
    </row>
    <row r="60" spans="2:13" ht="12.75" customHeight="1">
      <c r="B60" s="210" t="s">
        <v>50</v>
      </c>
      <c r="C60" s="119">
        <v>7127</v>
      </c>
      <c r="D60" s="119">
        <v>286</v>
      </c>
      <c r="E60" s="212">
        <f t="shared" si="12"/>
        <v>7413</v>
      </c>
      <c r="F60" s="119">
        <v>11155</v>
      </c>
      <c r="G60" s="119">
        <v>528</v>
      </c>
      <c r="H60" s="212">
        <f t="shared" si="13"/>
        <v>11683</v>
      </c>
      <c r="I60" s="119">
        <v>13822</v>
      </c>
      <c r="J60" s="160">
        <v>616</v>
      </c>
      <c r="K60" s="222">
        <f t="shared" si="14"/>
        <v>14438</v>
      </c>
      <c r="L60" s="42">
        <f t="shared" si="15"/>
        <v>-2755</v>
      </c>
      <c r="M60" s="213"/>
    </row>
    <row r="61" spans="2:13" ht="12.75" customHeight="1">
      <c r="B61" s="210" t="s">
        <v>51</v>
      </c>
      <c r="C61" s="119">
        <v>11421</v>
      </c>
      <c r="D61" s="119">
        <v>286</v>
      </c>
      <c r="E61" s="212">
        <f t="shared" si="12"/>
        <v>11707</v>
      </c>
      <c r="F61" s="119">
        <v>15098</v>
      </c>
      <c r="G61" s="119">
        <v>663</v>
      </c>
      <c r="H61" s="212">
        <f t="shared" si="13"/>
        <v>15761</v>
      </c>
      <c r="I61" s="119">
        <v>14320</v>
      </c>
      <c r="J61" s="160">
        <v>745</v>
      </c>
      <c r="K61" s="222">
        <f t="shared" si="14"/>
        <v>15065</v>
      </c>
      <c r="L61" s="42">
        <f t="shared" si="15"/>
        <v>696</v>
      </c>
      <c r="M61" s="213"/>
    </row>
    <row r="62" spans="2:13" ht="12.75" customHeight="1">
      <c r="B62" s="210" t="s">
        <v>52</v>
      </c>
      <c r="C62" s="119">
        <v>10463</v>
      </c>
      <c r="D62" s="119">
        <v>356</v>
      </c>
      <c r="E62" s="212">
        <f t="shared" si="12"/>
        <v>10819</v>
      </c>
      <c r="F62" s="119">
        <v>14942</v>
      </c>
      <c r="G62" s="119">
        <v>1050</v>
      </c>
      <c r="H62" s="212">
        <f t="shared" si="13"/>
        <v>15992</v>
      </c>
      <c r="I62" s="119">
        <v>17501</v>
      </c>
      <c r="J62" s="119">
        <v>1327</v>
      </c>
      <c r="K62" s="222">
        <f t="shared" si="14"/>
        <v>18828</v>
      </c>
      <c r="L62" s="42">
        <f t="shared" si="15"/>
        <v>-2836</v>
      </c>
      <c r="M62" s="213"/>
    </row>
    <row r="63" spans="2:13" ht="12.75" customHeight="1">
      <c r="B63" s="210" t="s">
        <v>53</v>
      </c>
      <c r="C63" s="119">
        <v>12748</v>
      </c>
      <c r="D63" s="119">
        <v>408</v>
      </c>
      <c r="E63" s="212">
        <f t="shared" si="12"/>
        <v>13156</v>
      </c>
      <c r="F63" s="119">
        <v>18215</v>
      </c>
      <c r="G63" s="119">
        <v>1069</v>
      </c>
      <c r="H63" s="212">
        <f t="shared" si="13"/>
        <v>19284</v>
      </c>
      <c r="I63" s="119">
        <v>16960</v>
      </c>
      <c r="J63" s="160">
        <v>769</v>
      </c>
      <c r="K63" s="222">
        <f t="shared" si="14"/>
        <v>17729</v>
      </c>
      <c r="L63" s="42">
        <f t="shared" si="15"/>
        <v>1555</v>
      </c>
      <c r="M63" s="213"/>
    </row>
    <row r="64" spans="2:13" ht="12.75" customHeight="1">
      <c r="B64" s="210" t="s">
        <v>54</v>
      </c>
      <c r="C64" s="119">
        <v>15895</v>
      </c>
      <c r="D64" s="119">
        <v>420</v>
      </c>
      <c r="E64" s="212">
        <f t="shared" si="12"/>
        <v>16315</v>
      </c>
      <c r="F64" s="119">
        <v>20473</v>
      </c>
      <c r="G64" s="119">
        <v>985</v>
      </c>
      <c r="H64" s="212">
        <f t="shared" si="13"/>
        <v>21458</v>
      </c>
      <c r="I64" s="119">
        <v>18599</v>
      </c>
      <c r="J64" s="119">
        <v>1075</v>
      </c>
      <c r="K64" s="222">
        <f t="shared" si="14"/>
        <v>19674</v>
      </c>
      <c r="L64" s="42">
        <f t="shared" si="15"/>
        <v>1784</v>
      </c>
      <c r="M64" s="213"/>
    </row>
    <row r="65" spans="2:13" ht="12.75" customHeight="1">
      <c r="B65" s="210" t="s">
        <v>55</v>
      </c>
      <c r="C65" s="119">
        <v>18838</v>
      </c>
      <c r="D65" s="119">
        <v>403</v>
      </c>
      <c r="E65" s="212">
        <f t="shared" si="12"/>
        <v>19241</v>
      </c>
      <c r="F65" s="119">
        <v>24014</v>
      </c>
      <c r="G65" s="119">
        <v>879</v>
      </c>
      <c r="H65" s="212">
        <f t="shared" si="13"/>
        <v>24893</v>
      </c>
      <c r="I65" s="119">
        <v>24494</v>
      </c>
      <c r="J65" s="160">
        <v>859</v>
      </c>
      <c r="K65" s="222">
        <f t="shared" si="14"/>
        <v>25353</v>
      </c>
      <c r="L65" s="42">
        <f t="shared" si="15"/>
        <v>-460</v>
      </c>
      <c r="M65" s="213"/>
    </row>
    <row r="66" spans="2:13" ht="12.75" customHeight="1">
      <c r="B66" s="163" t="s">
        <v>56</v>
      </c>
      <c r="C66" s="162">
        <v>15832</v>
      </c>
      <c r="D66" s="119">
        <v>489</v>
      </c>
      <c r="E66" s="211">
        <f t="shared" si="12"/>
        <v>16321</v>
      </c>
      <c r="F66" s="162">
        <v>20475</v>
      </c>
      <c r="G66" s="119">
        <v>719</v>
      </c>
      <c r="H66" s="211">
        <f t="shared" si="13"/>
        <v>21194</v>
      </c>
      <c r="I66" s="162">
        <v>21656</v>
      </c>
      <c r="J66" s="160">
        <v>903</v>
      </c>
      <c r="K66" s="222">
        <f t="shared" si="14"/>
        <v>22559</v>
      </c>
      <c r="L66" s="42">
        <f t="shared" si="15"/>
        <v>-1365</v>
      </c>
      <c r="M66" s="213"/>
    </row>
    <row r="67" spans="2:13" ht="12.75" customHeight="1">
      <c r="B67" s="163" t="s">
        <v>57</v>
      </c>
      <c r="C67" s="162">
        <v>14434</v>
      </c>
      <c r="D67" s="119">
        <v>409</v>
      </c>
      <c r="E67" s="211">
        <f t="shared" si="12"/>
        <v>14843</v>
      </c>
      <c r="F67" s="162">
        <v>19494</v>
      </c>
      <c r="G67" s="119">
        <v>486</v>
      </c>
      <c r="H67" s="211">
        <f t="shared" si="13"/>
        <v>19980</v>
      </c>
      <c r="I67" s="162">
        <v>19850</v>
      </c>
      <c r="J67" s="160">
        <v>431</v>
      </c>
      <c r="K67" s="222">
        <f t="shared" si="14"/>
        <v>20281</v>
      </c>
      <c r="L67" s="42">
        <f t="shared" si="15"/>
        <v>-301</v>
      </c>
      <c r="M67" s="213"/>
    </row>
    <row r="68" spans="2:13" ht="12.75" customHeight="1">
      <c r="B68" s="163" t="s">
        <v>58</v>
      </c>
      <c r="C68" s="162">
        <v>14153</v>
      </c>
      <c r="D68" s="119">
        <v>370</v>
      </c>
      <c r="E68" s="211">
        <f t="shared" si="12"/>
        <v>14523</v>
      </c>
      <c r="F68" s="162">
        <v>18928</v>
      </c>
      <c r="G68" s="119">
        <v>457</v>
      </c>
      <c r="H68" s="211">
        <f t="shared" si="13"/>
        <v>19385</v>
      </c>
      <c r="I68" s="162">
        <v>20760</v>
      </c>
      <c r="J68" s="160">
        <v>397</v>
      </c>
      <c r="K68" s="222">
        <f t="shared" si="14"/>
        <v>21157</v>
      </c>
      <c r="L68" s="42">
        <f t="shared" si="15"/>
        <v>-1772</v>
      </c>
      <c r="M68" s="213"/>
    </row>
    <row r="69" spans="2:13" ht="12.75" customHeight="1">
      <c r="B69" s="163" t="s">
        <v>59</v>
      </c>
      <c r="C69" s="162">
        <v>11032</v>
      </c>
      <c r="D69" s="119">
        <v>451</v>
      </c>
      <c r="E69" s="211">
        <f t="shared" si="12"/>
        <v>11483</v>
      </c>
      <c r="F69" s="162">
        <v>15993</v>
      </c>
      <c r="G69" s="119">
        <v>528</v>
      </c>
      <c r="H69" s="211">
        <f t="shared" si="13"/>
        <v>16521</v>
      </c>
      <c r="I69" s="162">
        <v>16458</v>
      </c>
      <c r="J69" s="160">
        <v>405</v>
      </c>
      <c r="K69" s="222">
        <f t="shared" si="14"/>
        <v>16863</v>
      </c>
      <c r="L69" s="42">
        <f t="shared" si="15"/>
        <v>-342</v>
      </c>
      <c r="M69" s="213"/>
    </row>
    <row r="70" spans="2:13" ht="12.75" customHeight="1">
      <c r="B70" s="193" t="s">
        <v>60</v>
      </c>
      <c r="C70" s="194">
        <v>23531</v>
      </c>
      <c r="D70" s="195">
        <v>490</v>
      </c>
      <c r="E70" s="218">
        <f t="shared" si="12"/>
        <v>24021</v>
      </c>
      <c r="F70" s="194">
        <v>29866</v>
      </c>
      <c r="G70" s="195">
        <v>867</v>
      </c>
      <c r="H70" s="218">
        <f t="shared" si="13"/>
        <v>30733</v>
      </c>
      <c r="I70" s="223" t="s">
        <v>25</v>
      </c>
      <c r="J70" s="224" t="s">
        <v>26</v>
      </c>
      <c r="K70" s="225">
        <f t="shared" si="14"/>
        <v>21593</v>
      </c>
      <c r="L70" s="226">
        <f t="shared" si="15"/>
        <v>9140</v>
      </c>
      <c r="M70" s="213"/>
    </row>
    <row r="71" spans="2:13" ht="6" customHeight="1">
      <c r="B71" s="227"/>
      <c r="C71" s="228"/>
      <c r="D71" s="228"/>
      <c r="E71" s="229"/>
      <c r="F71" s="228"/>
      <c r="G71" s="228"/>
      <c r="H71" s="229"/>
      <c r="I71" s="230"/>
      <c r="J71" s="230"/>
      <c r="K71" s="230"/>
      <c r="L71" s="230"/>
      <c r="M71" s="213"/>
    </row>
    <row r="72" spans="2:13" ht="15.75" customHeight="1">
      <c r="B72" s="99" t="s">
        <v>61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213"/>
    </row>
    <row r="73" spans="2:12" ht="15.75" customHeight="1">
      <c r="B73" s="136"/>
      <c r="C73" s="285" t="s">
        <v>162</v>
      </c>
      <c r="D73" s="285"/>
      <c r="E73" s="285"/>
      <c r="F73" s="285"/>
      <c r="G73" s="285"/>
      <c r="H73" s="5"/>
      <c r="I73" s="43"/>
      <c r="J73" s="12"/>
      <c r="K73" s="43"/>
      <c r="L73" s="5"/>
    </row>
    <row r="74" spans="2:12" ht="15.75" customHeight="1">
      <c r="B74" s="136"/>
      <c r="C74" s="100" t="s">
        <v>188</v>
      </c>
      <c r="D74" s="5"/>
      <c r="E74" s="135"/>
      <c r="F74" s="12"/>
      <c r="G74" s="12"/>
      <c r="H74" s="135"/>
      <c r="I74" s="5"/>
      <c r="J74" s="5"/>
      <c r="K74" s="5"/>
      <c r="L74" s="5"/>
    </row>
    <row r="75" ht="12.75">
      <c r="C75" s="5"/>
    </row>
    <row r="76" ht="12.75">
      <c r="C76" s="108"/>
    </row>
  </sheetData>
  <sheetProtection/>
  <mergeCells count="9">
    <mergeCell ref="B3:B4"/>
    <mergeCell ref="B45:L45"/>
    <mergeCell ref="B32:L32"/>
    <mergeCell ref="B19:L19"/>
    <mergeCell ref="C3:E3"/>
    <mergeCell ref="F3:H3"/>
    <mergeCell ref="B58:L58"/>
    <mergeCell ref="I3:K3"/>
    <mergeCell ref="C73:G73"/>
  </mergeCells>
  <printOptions/>
  <pageMargins left="0.11811023622047245" right="0.11811023622047245" top="0.1968503937007874" bottom="0.4724409448818898" header="0.2362204724409449" footer="0.31496062992125984"/>
  <pageSetup horizontalDpi="600" verticalDpi="600" orientation="portrait" scale="89" r:id="rId1"/>
  <ignoredErrors>
    <ignoredError sqref="E16:E18 H14:H18 L15" formula="1"/>
    <ignoredError sqref="I70:J70 B5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1.8515625" style="3" customWidth="1"/>
    <col min="2" max="5" width="18.7109375" style="3" customWidth="1"/>
    <col min="6" max="16384" width="8.8515625" style="3" customWidth="1"/>
  </cols>
  <sheetData>
    <row r="1" spans="1:5" ht="15">
      <c r="A1" s="189" t="s">
        <v>184</v>
      </c>
      <c r="B1" s="189"/>
      <c r="C1" s="189"/>
      <c r="D1" s="189"/>
      <c r="E1" s="189"/>
    </row>
    <row r="2" spans="1:5" ht="6" customHeight="1">
      <c r="A2" s="181"/>
      <c r="B2" s="181"/>
      <c r="C2" s="181"/>
      <c r="D2" s="181"/>
      <c r="E2" s="181"/>
    </row>
    <row r="3" spans="1:5" ht="24" customHeight="1">
      <c r="A3" s="357" t="s">
        <v>161</v>
      </c>
      <c r="B3" s="359" t="s">
        <v>95</v>
      </c>
      <c r="C3" s="360"/>
      <c r="D3" s="360"/>
      <c r="E3" s="360"/>
    </row>
    <row r="4" spans="1:5" ht="24" customHeight="1">
      <c r="A4" s="358"/>
      <c r="B4" s="359" t="s">
        <v>95</v>
      </c>
      <c r="C4" s="360"/>
      <c r="D4" s="182" t="s">
        <v>65</v>
      </c>
      <c r="E4" s="182" t="s">
        <v>66</v>
      </c>
    </row>
    <row r="5" spans="1:5" ht="24" customHeight="1">
      <c r="A5" s="182" t="s">
        <v>95</v>
      </c>
      <c r="B5" s="179">
        <f>SUM(B6:B19)</f>
        <v>60890</v>
      </c>
      <c r="C5" s="180" t="s">
        <v>27</v>
      </c>
      <c r="D5" s="177">
        <f>SUM(D6:D19)</f>
        <v>27374</v>
      </c>
      <c r="E5" s="177">
        <f>SUM(E6:E19)</f>
        <v>33516</v>
      </c>
    </row>
    <row r="6" spans="1:5" ht="24" customHeight="1">
      <c r="A6" s="183" t="s">
        <v>31</v>
      </c>
      <c r="B6" s="277">
        <v>0</v>
      </c>
      <c r="C6" s="278">
        <v>0</v>
      </c>
      <c r="D6" s="184">
        <v>0</v>
      </c>
      <c r="E6" s="279">
        <v>0</v>
      </c>
    </row>
    <row r="7" spans="1:5" ht="24" customHeight="1">
      <c r="A7" s="183" t="s">
        <v>32</v>
      </c>
      <c r="B7" s="174">
        <v>1382</v>
      </c>
      <c r="C7" s="280">
        <v>2.26966661192314</v>
      </c>
      <c r="D7" s="185">
        <v>588</v>
      </c>
      <c r="E7" s="176">
        <v>794</v>
      </c>
    </row>
    <row r="8" spans="1:5" ht="24" customHeight="1">
      <c r="A8" s="183" t="s">
        <v>33</v>
      </c>
      <c r="B8" s="174">
        <v>3762</v>
      </c>
      <c r="C8" s="280">
        <v>6.1783544095910665</v>
      </c>
      <c r="D8" s="185">
        <v>1819</v>
      </c>
      <c r="E8" s="176">
        <v>1943</v>
      </c>
    </row>
    <row r="9" spans="1:5" ht="24" customHeight="1">
      <c r="A9" s="183" t="s">
        <v>34</v>
      </c>
      <c r="B9" s="174">
        <v>4407</v>
      </c>
      <c r="C9" s="280">
        <v>7.23764164887502</v>
      </c>
      <c r="D9" s="185">
        <v>1745</v>
      </c>
      <c r="E9" s="176">
        <v>2662</v>
      </c>
    </row>
    <row r="10" spans="1:5" ht="24" customHeight="1">
      <c r="A10" s="183" t="s">
        <v>35</v>
      </c>
      <c r="B10" s="174">
        <v>1557</v>
      </c>
      <c r="C10" s="280">
        <v>2.5570701264575466</v>
      </c>
      <c r="D10" s="185">
        <v>936</v>
      </c>
      <c r="E10" s="176">
        <v>621</v>
      </c>
    </row>
    <row r="11" spans="1:5" ht="24" customHeight="1">
      <c r="A11" s="183" t="s">
        <v>177</v>
      </c>
      <c r="B11" s="174">
        <v>6434</v>
      </c>
      <c r="C11" s="280">
        <v>10.566595500082116</v>
      </c>
      <c r="D11" s="185">
        <v>2879</v>
      </c>
      <c r="E11" s="176">
        <v>3555</v>
      </c>
    </row>
    <row r="12" spans="1:5" ht="24" customHeight="1">
      <c r="A12" s="183" t="s">
        <v>36</v>
      </c>
      <c r="B12" s="174">
        <v>2017</v>
      </c>
      <c r="C12" s="280">
        <v>3.3125307932337003</v>
      </c>
      <c r="D12" s="185">
        <v>132</v>
      </c>
      <c r="E12" s="176">
        <v>1885</v>
      </c>
    </row>
    <row r="13" spans="1:5" ht="24" customHeight="1">
      <c r="A13" s="183" t="s">
        <v>37</v>
      </c>
      <c r="B13" s="174">
        <v>1167</v>
      </c>
      <c r="C13" s="280">
        <v>1.9165708654951552</v>
      </c>
      <c r="D13" s="185">
        <v>128</v>
      </c>
      <c r="E13" s="176">
        <v>1039</v>
      </c>
    </row>
    <row r="14" spans="1:5" ht="24" customHeight="1">
      <c r="A14" s="183" t="s">
        <v>178</v>
      </c>
      <c r="B14" s="174">
        <v>1283</v>
      </c>
      <c r="C14" s="280">
        <v>2.107078337986533</v>
      </c>
      <c r="D14" s="185">
        <v>126</v>
      </c>
      <c r="E14" s="176">
        <v>1157</v>
      </c>
    </row>
    <row r="15" spans="1:5" ht="24" customHeight="1">
      <c r="A15" s="183" t="s">
        <v>179</v>
      </c>
      <c r="B15" s="174">
        <v>1978</v>
      </c>
      <c r="C15" s="280">
        <v>3.248480867137461</v>
      </c>
      <c r="D15" s="185">
        <v>971</v>
      </c>
      <c r="E15" s="176">
        <v>1007</v>
      </c>
    </row>
    <row r="16" spans="1:5" ht="24" customHeight="1">
      <c r="A16" s="183" t="s">
        <v>38</v>
      </c>
      <c r="B16" s="174">
        <v>8341</v>
      </c>
      <c r="C16" s="280">
        <v>13.698472655608475</v>
      </c>
      <c r="D16" s="185">
        <v>4203</v>
      </c>
      <c r="E16" s="176">
        <v>4138</v>
      </c>
    </row>
    <row r="17" spans="1:5" ht="24" customHeight="1">
      <c r="A17" s="183" t="s">
        <v>39</v>
      </c>
      <c r="B17" s="174">
        <v>4107</v>
      </c>
      <c r="C17" s="280">
        <v>6.744949909673181</v>
      </c>
      <c r="D17" s="185">
        <v>2103</v>
      </c>
      <c r="E17" s="176">
        <v>2004</v>
      </c>
    </row>
    <row r="18" spans="1:5" ht="24" customHeight="1">
      <c r="A18" s="183" t="s">
        <v>40</v>
      </c>
      <c r="B18" s="174">
        <v>10034</v>
      </c>
      <c r="C18" s="280">
        <v>16.478896370504188</v>
      </c>
      <c r="D18" s="185">
        <v>5824</v>
      </c>
      <c r="E18" s="176">
        <v>4210</v>
      </c>
    </row>
    <row r="19" spans="1:5" ht="24" customHeight="1">
      <c r="A19" s="186" t="s">
        <v>16</v>
      </c>
      <c r="B19" s="174">
        <v>14421</v>
      </c>
      <c r="C19" s="280">
        <v>23.68369190343242</v>
      </c>
      <c r="D19" s="187">
        <v>5920</v>
      </c>
      <c r="E19" s="172">
        <v>8501</v>
      </c>
    </row>
    <row r="20" spans="1:5" ht="24" customHeight="1">
      <c r="A20" s="112" t="s">
        <v>180</v>
      </c>
      <c r="B20" s="361">
        <f>SUM(C6:C19)</f>
        <v>100</v>
      </c>
      <c r="C20" s="362"/>
      <c r="D20" s="281">
        <f>D5/B5%</f>
        <v>44.956478896370506</v>
      </c>
      <c r="E20" s="281">
        <f>E5/B5%</f>
        <v>55.043521103629494</v>
      </c>
    </row>
    <row r="21" spans="1:5" ht="5.25" customHeight="1">
      <c r="A21" s="178"/>
      <c r="B21" s="282"/>
      <c r="C21" s="283"/>
      <c r="D21" s="284"/>
      <c r="E21" s="284"/>
    </row>
    <row r="22" spans="1:5" ht="19.5" customHeight="1">
      <c r="A22" s="190" t="s">
        <v>160</v>
      </c>
      <c r="B22" s="190"/>
      <c r="C22" s="190"/>
      <c r="D22" s="190"/>
      <c r="E22" s="190"/>
    </row>
    <row r="23" spans="1:5" ht="19.5" customHeight="1">
      <c r="A23" s="117" t="s">
        <v>150</v>
      </c>
      <c r="B23" s="178"/>
      <c r="C23" s="178"/>
      <c r="D23" s="178"/>
      <c r="E23" s="178"/>
    </row>
    <row r="24" spans="1:5" ht="19.5" customHeight="1">
      <c r="A24" s="300" t="s">
        <v>187</v>
      </c>
      <c r="B24" s="300"/>
      <c r="C24" s="300"/>
      <c r="D24" s="300"/>
      <c r="E24" s="188"/>
    </row>
    <row r="25" ht="19.5" customHeight="1">
      <c r="A25" s="103" t="s">
        <v>151</v>
      </c>
    </row>
  </sheetData>
  <sheetProtection/>
  <mergeCells count="5">
    <mergeCell ref="A3:A4"/>
    <mergeCell ref="B3:E3"/>
    <mergeCell ref="A24:D24"/>
    <mergeCell ref="B4:C4"/>
    <mergeCell ref="B20:C20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0.85546875" style="3" customWidth="1"/>
    <col min="2" max="2" width="16.57421875" style="3" customWidth="1"/>
    <col min="3" max="3" width="8.7109375" style="3" customWidth="1"/>
    <col min="4" max="4" width="7.8515625" style="3" customWidth="1"/>
    <col min="5" max="5" width="9.8515625" style="3" customWidth="1"/>
    <col min="6" max="6" width="9.00390625" style="3" customWidth="1"/>
    <col min="7" max="7" width="8.28125" style="3" customWidth="1"/>
    <col min="8" max="8" width="10.7109375" style="3" customWidth="1"/>
    <col min="9" max="9" width="8.57421875" style="3" customWidth="1"/>
    <col min="10" max="10" width="7.7109375" style="3" customWidth="1"/>
    <col min="11" max="11" width="10.8515625" style="3" customWidth="1"/>
    <col min="12" max="12" width="8.57421875" style="3" customWidth="1"/>
    <col min="13" max="13" width="7.140625" style="3" customWidth="1"/>
    <col min="14" max="14" width="9.57421875" style="3" customWidth="1"/>
    <col min="15" max="15" width="8.140625" style="3" customWidth="1"/>
    <col min="16" max="16" width="7.57421875" style="3" customWidth="1"/>
    <col min="17" max="17" width="10.140625" style="3" customWidth="1"/>
    <col min="18" max="16384" width="8.8515625" style="3" customWidth="1"/>
  </cols>
  <sheetData>
    <row r="1" spans="2:14" ht="18.75" customHeight="1">
      <c r="B1" s="6" t="s">
        <v>174</v>
      </c>
      <c r="C1" s="7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2:14" ht="7.5" customHeight="1">
      <c r="B2" s="231"/>
      <c r="C2" s="231"/>
      <c r="D2" s="232"/>
      <c r="E2" s="232"/>
      <c r="F2" s="232"/>
      <c r="G2" s="175"/>
      <c r="H2" s="175"/>
      <c r="I2" s="175"/>
      <c r="J2" s="175"/>
      <c r="K2" s="175"/>
      <c r="L2" s="175"/>
      <c r="M2" s="175"/>
      <c r="N2" s="175"/>
    </row>
    <row r="3" spans="2:18" s="234" customFormat="1" ht="19.5" customHeight="1">
      <c r="B3" s="301" t="s">
        <v>64</v>
      </c>
      <c r="C3" s="307" t="s">
        <v>63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233"/>
    </row>
    <row r="4" spans="2:18" s="234" customFormat="1" ht="19.5" customHeight="1">
      <c r="B4" s="302"/>
      <c r="C4" s="304" t="s">
        <v>44</v>
      </c>
      <c r="D4" s="305"/>
      <c r="E4" s="305"/>
      <c r="F4" s="305" t="s">
        <v>67</v>
      </c>
      <c r="G4" s="305"/>
      <c r="H4" s="305"/>
      <c r="I4" s="306" t="s">
        <v>68</v>
      </c>
      <c r="J4" s="306"/>
      <c r="K4" s="306"/>
      <c r="L4" s="305" t="s">
        <v>189</v>
      </c>
      <c r="M4" s="305"/>
      <c r="N4" s="305"/>
      <c r="O4" s="303" t="s">
        <v>69</v>
      </c>
      <c r="P4" s="303"/>
      <c r="Q4" s="303"/>
      <c r="R4" s="233"/>
    </row>
    <row r="5" spans="2:17" s="234" customFormat="1" ht="19.5" customHeight="1">
      <c r="B5" s="302"/>
      <c r="C5" s="96" t="s">
        <v>44</v>
      </c>
      <c r="D5" s="95" t="s">
        <v>65</v>
      </c>
      <c r="E5" s="95" t="s">
        <v>66</v>
      </c>
      <c r="F5" s="95" t="s">
        <v>44</v>
      </c>
      <c r="G5" s="95" t="s">
        <v>65</v>
      </c>
      <c r="H5" s="95" t="s">
        <v>66</v>
      </c>
      <c r="I5" s="95" t="s">
        <v>44</v>
      </c>
      <c r="J5" s="95" t="s">
        <v>65</v>
      </c>
      <c r="K5" s="95" t="s">
        <v>66</v>
      </c>
      <c r="L5" s="95" t="s">
        <v>44</v>
      </c>
      <c r="M5" s="95" t="s">
        <v>65</v>
      </c>
      <c r="N5" s="95" t="s">
        <v>66</v>
      </c>
      <c r="O5" s="101" t="s">
        <v>44</v>
      </c>
      <c r="P5" s="101" t="s">
        <v>65</v>
      </c>
      <c r="Q5" s="101" t="s">
        <v>66</v>
      </c>
    </row>
    <row r="6" spans="2:17" s="234" customFormat="1" ht="21" customHeight="1">
      <c r="B6" s="235" t="s">
        <v>44</v>
      </c>
      <c r="C6" s="236">
        <v>236506</v>
      </c>
      <c r="D6" s="63">
        <v>121576</v>
      </c>
      <c r="E6" s="63">
        <v>114930</v>
      </c>
      <c r="F6" s="63">
        <v>160304</v>
      </c>
      <c r="G6" s="63">
        <v>79514</v>
      </c>
      <c r="H6" s="63">
        <v>80790</v>
      </c>
      <c r="I6" s="63">
        <v>64010</v>
      </c>
      <c r="J6" s="63">
        <v>34996</v>
      </c>
      <c r="K6" s="63">
        <v>29014</v>
      </c>
      <c r="L6" s="63">
        <v>8093</v>
      </c>
      <c r="M6" s="63">
        <v>4974</v>
      </c>
      <c r="N6" s="63">
        <v>3119</v>
      </c>
      <c r="O6" s="237">
        <v>4099</v>
      </c>
      <c r="P6" s="237">
        <v>2092</v>
      </c>
      <c r="Q6" s="237">
        <v>2007</v>
      </c>
    </row>
    <row r="7" spans="2:17" s="234" customFormat="1" ht="21" customHeight="1">
      <c r="B7" s="238" t="s">
        <v>0</v>
      </c>
      <c r="C7" s="239">
        <v>8734</v>
      </c>
      <c r="D7" s="240">
        <v>4392</v>
      </c>
      <c r="E7" s="240">
        <v>4342</v>
      </c>
      <c r="F7" s="240">
        <v>6635</v>
      </c>
      <c r="G7" s="240">
        <v>3351</v>
      </c>
      <c r="H7" s="240">
        <v>3284</v>
      </c>
      <c r="I7" s="240">
        <v>1838</v>
      </c>
      <c r="J7" s="240">
        <v>914</v>
      </c>
      <c r="K7" s="240">
        <v>924</v>
      </c>
      <c r="L7" s="240">
        <v>193</v>
      </c>
      <c r="M7" s="240">
        <v>93</v>
      </c>
      <c r="N7" s="240">
        <v>100</v>
      </c>
      <c r="O7" s="240">
        <v>68</v>
      </c>
      <c r="P7" s="240">
        <v>34</v>
      </c>
      <c r="Q7" s="240">
        <v>34</v>
      </c>
    </row>
    <row r="8" spans="2:17" s="234" customFormat="1" ht="21" customHeight="1">
      <c r="B8" s="241" t="s">
        <v>1</v>
      </c>
      <c r="C8" s="239">
        <v>10288</v>
      </c>
      <c r="D8" s="240">
        <v>5174</v>
      </c>
      <c r="E8" s="240">
        <v>5114</v>
      </c>
      <c r="F8" s="240">
        <v>8003</v>
      </c>
      <c r="G8" s="240">
        <v>4007</v>
      </c>
      <c r="H8" s="240">
        <v>3996</v>
      </c>
      <c r="I8" s="240">
        <v>1911</v>
      </c>
      <c r="J8" s="240">
        <v>994</v>
      </c>
      <c r="K8" s="240">
        <v>917</v>
      </c>
      <c r="L8" s="240">
        <v>248</v>
      </c>
      <c r="M8" s="240">
        <v>105</v>
      </c>
      <c r="N8" s="240">
        <v>143</v>
      </c>
      <c r="O8" s="240">
        <v>126</v>
      </c>
      <c r="P8" s="240">
        <v>68</v>
      </c>
      <c r="Q8" s="240">
        <v>58</v>
      </c>
    </row>
    <row r="9" spans="2:17" s="234" customFormat="1" ht="21" customHeight="1">
      <c r="B9" s="241" t="s">
        <v>2</v>
      </c>
      <c r="C9" s="239">
        <v>10597</v>
      </c>
      <c r="D9" s="240">
        <v>5051</v>
      </c>
      <c r="E9" s="240">
        <v>5546</v>
      </c>
      <c r="F9" s="240">
        <v>8365</v>
      </c>
      <c r="G9" s="240">
        <v>4005</v>
      </c>
      <c r="H9" s="240">
        <v>4360</v>
      </c>
      <c r="I9" s="240">
        <v>1820</v>
      </c>
      <c r="J9" s="240">
        <v>848</v>
      </c>
      <c r="K9" s="240">
        <v>972</v>
      </c>
      <c r="L9" s="240">
        <v>296</v>
      </c>
      <c r="M9" s="240">
        <v>152</v>
      </c>
      <c r="N9" s="240">
        <v>144</v>
      </c>
      <c r="O9" s="240">
        <v>116</v>
      </c>
      <c r="P9" s="240">
        <v>46</v>
      </c>
      <c r="Q9" s="240">
        <v>70</v>
      </c>
    </row>
    <row r="10" spans="2:17" s="234" customFormat="1" ht="21" customHeight="1">
      <c r="B10" s="238" t="s">
        <v>3</v>
      </c>
      <c r="C10" s="239">
        <v>12702</v>
      </c>
      <c r="D10" s="240">
        <v>5862</v>
      </c>
      <c r="E10" s="240">
        <v>6840</v>
      </c>
      <c r="F10" s="240">
        <v>9216</v>
      </c>
      <c r="G10" s="240">
        <v>4064</v>
      </c>
      <c r="H10" s="240">
        <v>5152</v>
      </c>
      <c r="I10" s="240">
        <v>2904</v>
      </c>
      <c r="J10" s="240">
        <v>1505</v>
      </c>
      <c r="K10" s="240">
        <v>1399</v>
      </c>
      <c r="L10" s="240">
        <v>389</v>
      </c>
      <c r="M10" s="240">
        <v>199</v>
      </c>
      <c r="N10" s="240">
        <v>190</v>
      </c>
      <c r="O10" s="240">
        <v>193</v>
      </c>
      <c r="P10" s="240">
        <v>94</v>
      </c>
      <c r="Q10" s="240">
        <v>99</v>
      </c>
    </row>
    <row r="11" spans="2:17" s="234" customFormat="1" ht="21" customHeight="1">
      <c r="B11" s="238" t="s">
        <v>4</v>
      </c>
      <c r="C11" s="239">
        <v>17713</v>
      </c>
      <c r="D11" s="240">
        <v>8457</v>
      </c>
      <c r="E11" s="240">
        <v>9256</v>
      </c>
      <c r="F11" s="240">
        <v>11241</v>
      </c>
      <c r="G11" s="240">
        <v>4659</v>
      </c>
      <c r="H11" s="240">
        <v>6582</v>
      </c>
      <c r="I11" s="240">
        <v>5615</v>
      </c>
      <c r="J11" s="240">
        <v>3287</v>
      </c>
      <c r="K11" s="240">
        <v>2328</v>
      </c>
      <c r="L11" s="240">
        <v>568</v>
      </c>
      <c r="M11" s="240">
        <v>359</v>
      </c>
      <c r="N11" s="240">
        <v>209</v>
      </c>
      <c r="O11" s="240">
        <v>289</v>
      </c>
      <c r="P11" s="240">
        <v>152</v>
      </c>
      <c r="Q11" s="240">
        <v>137</v>
      </c>
    </row>
    <row r="12" spans="2:17" s="234" customFormat="1" ht="21" customHeight="1">
      <c r="B12" s="238" t="s">
        <v>5</v>
      </c>
      <c r="C12" s="239">
        <v>20879</v>
      </c>
      <c r="D12" s="240">
        <v>10559</v>
      </c>
      <c r="E12" s="240">
        <v>10320</v>
      </c>
      <c r="F12" s="240">
        <v>13708</v>
      </c>
      <c r="G12" s="240">
        <v>6269</v>
      </c>
      <c r="H12" s="240">
        <v>7439</v>
      </c>
      <c r="I12" s="240">
        <v>5988</v>
      </c>
      <c r="J12" s="240">
        <v>3598</v>
      </c>
      <c r="K12" s="240">
        <v>2390</v>
      </c>
      <c r="L12" s="240">
        <v>828</v>
      </c>
      <c r="M12" s="240">
        <v>542</v>
      </c>
      <c r="N12" s="240">
        <v>286</v>
      </c>
      <c r="O12" s="240">
        <v>355</v>
      </c>
      <c r="P12" s="240">
        <v>150</v>
      </c>
      <c r="Q12" s="240">
        <v>205</v>
      </c>
    </row>
    <row r="13" spans="2:17" s="234" customFormat="1" ht="21" customHeight="1">
      <c r="B13" s="238" t="s">
        <v>6</v>
      </c>
      <c r="C13" s="239">
        <v>18745</v>
      </c>
      <c r="D13" s="240">
        <v>9935</v>
      </c>
      <c r="E13" s="240">
        <v>8810</v>
      </c>
      <c r="F13" s="240">
        <v>12822</v>
      </c>
      <c r="G13" s="240">
        <v>6355</v>
      </c>
      <c r="H13" s="240">
        <v>6467</v>
      </c>
      <c r="I13" s="240">
        <v>4796</v>
      </c>
      <c r="J13" s="240">
        <v>2927</v>
      </c>
      <c r="K13" s="240">
        <v>1869</v>
      </c>
      <c r="L13" s="240">
        <v>827</v>
      </c>
      <c r="M13" s="240">
        <v>525</v>
      </c>
      <c r="N13" s="240">
        <v>302</v>
      </c>
      <c r="O13" s="240">
        <v>300</v>
      </c>
      <c r="P13" s="240">
        <v>128</v>
      </c>
      <c r="Q13" s="240">
        <v>172</v>
      </c>
    </row>
    <row r="14" spans="2:17" s="234" customFormat="1" ht="21" customHeight="1">
      <c r="B14" s="238" t="s">
        <v>7</v>
      </c>
      <c r="C14" s="239">
        <v>18262</v>
      </c>
      <c r="D14" s="240">
        <v>10072</v>
      </c>
      <c r="E14" s="240">
        <v>8190</v>
      </c>
      <c r="F14" s="240">
        <v>11878</v>
      </c>
      <c r="G14" s="240">
        <v>6261</v>
      </c>
      <c r="H14" s="240">
        <v>5617</v>
      </c>
      <c r="I14" s="240">
        <v>5296</v>
      </c>
      <c r="J14" s="240">
        <v>3093</v>
      </c>
      <c r="K14" s="240">
        <v>2203</v>
      </c>
      <c r="L14" s="240">
        <v>765</v>
      </c>
      <c r="M14" s="240">
        <v>524</v>
      </c>
      <c r="N14" s="240">
        <v>241</v>
      </c>
      <c r="O14" s="240">
        <v>323</v>
      </c>
      <c r="P14" s="240">
        <v>194</v>
      </c>
      <c r="Q14" s="240">
        <v>129</v>
      </c>
    </row>
    <row r="15" spans="2:17" s="234" customFormat="1" ht="21" customHeight="1">
      <c r="B15" s="238" t="s">
        <v>8</v>
      </c>
      <c r="C15" s="239">
        <v>18633</v>
      </c>
      <c r="D15" s="240">
        <v>10001</v>
      </c>
      <c r="E15" s="240">
        <v>8632</v>
      </c>
      <c r="F15" s="240">
        <v>12058</v>
      </c>
      <c r="G15" s="240">
        <v>6141</v>
      </c>
      <c r="H15" s="240">
        <v>5917</v>
      </c>
      <c r="I15" s="240">
        <v>5300</v>
      </c>
      <c r="J15" s="240">
        <v>3057</v>
      </c>
      <c r="K15" s="240">
        <v>2243</v>
      </c>
      <c r="L15" s="240">
        <v>823</v>
      </c>
      <c r="M15" s="240">
        <v>539</v>
      </c>
      <c r="N15" s="240">
        <v>284</v>
      </c>
      <c r="O15" s="240">
        <v>452</v>
      </c>
      <c r="P15" s="240">
        <v>264</v>
      </c>
      <c r="Q15" s="240">
        <v>188</v>
      </c>
    </row>
    <row r="16" spans="2:17" s="234" customFormat="1" ht="21" customHeight="1">
      <c r="B16" s="238" t="s">
        <v>9</v>
      </c>
      <c r="C16" s="239">
        <v>20585</v>
      </c>
      <c r="D16" s="240">
        <v>10806</v>
      </c>
      <c r="E16" s="240">
        <v>9779</v>
      </c>
      <c r="F16" s="240">
        <v>13433</v>
      </c>
      <c r="G16" s="240">
        <v>6872</v>
      </c>
      <c r="H16" s="240">
        <v>6561</v>
      </c>
      <c r="I16" s="240">
        <v>6015</v>
      </c>
      <c r="J16" s="240">
        <v>3241</v>
      </c>
      <c r="K16" s="240">
        <v>2774</v>
      </c>
      <c r="L16" s="240">
        <v>808</v>
      </c>
      <c r="M16" s="240">
        <v>512</v>
      </c>
      <c r="N16" s="240">
        <v>296</v>
      </c>
      <c r="O16" s="240">
        <v>329</v>
      </c>
      <c r="P16" s="240">
        <v>181</v>
      </c>
      <c r="Q16" s="240">
        <v>148</v>
      </c>
    </row>
    <row r="17" spans="2:17" s="234" customFormat="1" ht="21" customHeight="1">
      <c r="B17" s="238" t="s">
        <v>10</v>
      </c>
      <c r="C17" s="239">
        <v>21373</v>
      </c>
      <c r="D17" s="240">
        <v>11013</v>
      </c>
      <c r="E17" s="240">
        <v>10360</v>
      </c>
      <c r="F17" s="240">
        <v>14262</v>
      </c>
      <c r="G17" s="240">
        <v>7164</v>
      </c>
      <c r="H17" s="240">
        <v>7098</v>
      </c>
      <c r="I17" s="240">
        <v>5911</v>
      </c>
      <c r="J17" s="240">
        <v>3221</v>
      </c>
      <c r="K17" s="240">
        <v>2690</v>
      </c>
      <c r="L17" s="240">
        <v>742</v>
      </c>
      <c r="M17" s="240">
        <v>427</v>
      </c>
      <c r="N17" s="240">
        <v>315</v>
      </c>
      <c r="O17" s="240">
        <v>458</v>
      </c>
      <c r="P17" s="240">
        <v>201</v>
      </c>
      <c r="Q17" s="240">
        <v>257</v>
      </c>
    </row>
    <row r="18" spans="2:17" s="234" customFormat="1" ht="21" customHeight="1">
      <c r="B18" s="238" t="s">
        <v>11</v>
      </c>
      <c r="C18" s="239">
        <v>19451</v>
      </c>
      <c r="D18" s="240">
        <v>10005</v>
      </c>
      <c r="E18" s="240">
        <v>9446</v>
      </c>
      <c r="F18" s="240">
        <v>12870</v>
      </c>
      <c r="G18" s="240">
        <v>6736</v>
      </c>
      <c r="H18" s="240">
        <v>6134</v>
      </c>
      <c r="I18" s="240">
        <v>5654</v>
      </c>
      <c r="J18" s="240">
        <v>2748</v>
      </c>
      <c r="K18" s="240">
        <v>2906</v>
      </c>
      <c r="L18" s="240">
        <v>584</v>
      </c>
      <c r="M18" s="240">
        <v>355</v>
      </c>
      <c r="N18" s="240">
        <v>229</v>
      </c>
      <c r="O18" s="240">
        <v>343</v>
      </c>
      <c r="P18" s="240">
        <v>166</v>
      </c>
      <c r="Q18" s="240">
        <v>177</v>
      </c>
    </row>
    <row r="19" spans="2:17" s="234" customFormat="1" ht="21" customHeight="1">
      <c r="B19" s="238" t="s">
        <v>12</v>
      </c>
      <c r="C19" s="239">
        <v>15281</v>
      </c>
      <c r="D19" s="240">
        <v>8086</v>
      </c>
      <c r="E19" s="240">
        <v>7195</v>
      </c>
      <c r="F19" s="240">
        <v>10081</v>
      </c>
      <c r="G19" s="240">
        <v>5338</v>
      </c>
      <c r="H19" s="240">
        <v>4743</v>
      </c>
      <c r="I19" s="240">
        <v>4443</v>
      </c>
      <c r="J19" s="240">
        <v>2298</v>
      </c>
      <c r="K19" s="240">
        <v>2145</v>
      </c>
      <c r="L19" s="240">
        <v>476</v>
      </c>
      <c r="M19" s="240">
        <v>301</v>
      </c>
      <c r="N19" s="240">
        <v>175</v>
      </c>
      <c r="O19" s="240">
        <v>281</v>
      </c>
      <c r="P19" s="240">
        <v>149</v>
      </c>
      <c r="Q19" s="240">
        <v>132</v>
      </c>
    </row>
    <row r="20" spans="2:17" s="234" customFormat="1" ht="21" customHeight="1">
      <c r="B20" s="238" t="s">
        <v>13</v>
      </c>
      <c r="C20" s="239">
        <v>11290</v>
      </c>
      <c r="D20" s="240">
        <v>5949</v>
      </c>
      <c r="E20" s="240">
        <v>5341</v>
      </c>
      <c r="F20" s="240">
        <v>7639</v>
      </c>
      <c r="G20" s="240">
        <v>4030</v>
      </c>
      <c r="H20" s="240">
        <v>3609</v>
      </c>
      <c r="I20" s="240">
        <v>3133</v>
      </c>
      <c r="J20" s="240">
        <v>1604</v>
      </c>
      <c r="K20" s="240">
        <v>1529</v>
      </c>
      <c r="L20" s="240">
        <v>280</v>
      </c>
      <c r="M20" s="240">
        <v>173</v>
      </c>
      <c r="N20" s="240">
        <v>107</v>
      </c>
      <c r="O20" s="240">
        <v>238</v>
      </c>
      <c r="P20" s="240">
        <v>142</v>
      </c>
      <c r="Q20" s="240">
        <v>96</v>
      </c>
    </row>
    <row r="21" spans="2:17" s="234" customFormat="1" ht="21" customHeight="1">
      <c r="B21" s="238" t="s">
        <v>14</v>
      </c>
      <c r="C21" s="239">
        <v>7060</v>
      </c>
      <c r="D21" s="240">
        <v>3813</v>
      </c>
      <c r="E21" s="240">
        <v>3247</v>
      </c>
      <c r="F21" s="240">
        <v>4766</v>
      </c>
      <c r="G21" s="240">
        <v>2588</v>
      </c>
      <c r="H21" s="240">
        <v>2178</v>
      </c>
      <c r="I21" s="240">
        <v>1979</v>
      </c>
      <c r="J21" s="240">
        <v>1025</v>
      </c>
      <c r="K21" s="240">
        <v>954</v>
      </c>
      <c r="L21" s="240">
        <v>168</v>
      </c>
      <c r="M21" s="240">
        <v>114</v>
      </c>
      <c r="N21" s="240">
        <v>54</v>
      </c>
      <c r="O21" s="240">
        <v>147</v>
      </c>
      <c r="P21" s="240">
        <v>86</v>
      </c>
      <c r="Q21" s="240">
        <v>61</v>
      </c>
    </row>
    <row r="22" spans="2:17" s="234" customFormat="1" ht="21" customHeight="1">
      <c r="B22" s="242" t="s">
        <v>15</v>
      </c>
      <c r="C22" s="243">
        <v>4913</v>
      </c>
      <c r="D22" s="244">
        <v>2401</v>
      </c>
      <c r="E22" s="244">
        <v>2512</v>
      </c>
      <c r="F22" s="244">
        <v>3327</v>
      </c>
      <c r="G22" s="244">
        <v>1674</v>
      </c>
      <c r="H22" s="244">
        <v>1653</v>
      </c>
      <c r="I22" s="244">
        <v>1407</v>
      </c>
      <c r="J22" s="244">
        <v>636</v>
      </c>
      <c r="K22" s="244">
        <v>771</v>
      </c>
      <c r="L22" s="244">
        <v>98</v>
      </c>
      <c r="M22" s="244">
        <v>54</v>
      </c>
      <c r="N22" s="244">
        <v>44</v>
      </c>
      <c r="O22" s="244">
        <v>81</v>
      </c>
      <c r="P22" s="244">
        <v>37</v>
      </c>
      <c r="Q22" s="244">
        <v>44</v>
      </c>
    </row>
    <row r="23" spans="2:17" s="234" customFormat="1" ht="21" customHeight="1">
      <c r="B23" s="18" t="s">
        <v>70</v>
      </c>
      <c r="C23" s="245">
        <f>D23+E23</f>
        <v>100</v>
      </c>
      <c r="D23" s="246">
        <f>D6/C6%</f>
        <v>51.40503834997844</v>
      </c>
      <c r="E23" s="246">
        <f>E6/C6%</f>
        <v>48.59496165002157</v>
      </c>
      <c r="F23" s="246">
        <f>F6/C6%</f>
        <v>67.78009860214964</v>
      </c>
      <c r="G23" s="246">
        <f>G6/C6%</f>
        <v>33.620288703035015</v>
      </c>
      <c r="H23" s="246">
        <f>H6/C6%</f>
        <v>34.15980989911461</v>
      </c>
      <c r="I23" s="246">
        <f>I6/C6%</f>
        <v>27.064852477315586</v>
      </c>
      <c r="J23" s="246">
        <f>J6/C6%</f>
        <v>14.79708760031458</v>
      </c>
      <c r="K23" s="246">
        <f>K6/C6%</f>
        <v>12.267764877001007</v>
      </c>
      <c r="L23" s="246">
        <f>L6/C6%</f>
        <v>3.4219005014671935</v>
      </c>
      <c r="M23" s="246">
        <f>M6/C6%</f>
        <v>2.103117891300855</v>
      </c>
      <c r="N23" s="246">
        <f>N6/C6%</f>
        <v>1.3187826101663382</v>
      </c>
      <c r="O23" s="247">
        <f>O6/C6%</f>
        <v>1.7331484190675923</v>
      </c>
      <c r="P23" s="247">
        <f>P6/C6%</f>
        <v>0.8845441553279833</v>
      </c>
      <c r="Q23" s="247">
        <f>Q6/C6%</f>
        <v>0.8486042637396092</v>
      </c>
    </row>
    <row r="24" ht="6.75" customHeight="1"/>
    <row r="25" spans="2:14" ht="15.75" customHeight="1">
      <c r="B25" s="99" t="s">
        <v>71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5" ht="15.75" customHeight="1">
      <c r="B26" s="300" t="s">
        <v>185</v>
      </c>
      <c r="C26" s="300"/>
      <c r="D26" s="300"/>
      <c r="E26" s="300"/>
    </row>
    <row r="27" ht="15.75" customHeight="1">
      <c r="B27" s="103" t="s">
        <v>73</v>
      </c>
    </row>
  </sheetData>
  <sheetProtection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2362204724409449" bottom="0.43307086614173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19">
      <selection activeCell="C31" sqref="C31"/>
    </sheetView>
  </sheetViews>
  <sheetFormatPr defaultColWidth="9.140625" defaultRowHeight="12.75"/>
  <cols>
    <col min="1" max="1" width="1.7109375" style="37" customWidth="1"/>
    <col min="2" max="2" width="29.57421875" style="37" customWidth="1"/>
    <col min="3" max="5" width="15.7109375" style="37" customWidth="1"/>
    <col min="6" max="6" width="21.28125" style="37" customWidth="1"/>
    <col min="7" max="16384" width="8.8515625" style="37" customWidth="1"/>
  </cols>
  <sheetData>
    <row r="1" spans="2:6" ht="18.75" customHeight="1">
      <c r="B1" s="19" t="s">
        <v>182</v>
      </c>
      <c r="C1" s="20"/>
      <c r="D1" s="20"/>
      <c r="E1" s="20"/>
      <c r="F1" s="20"/>
    </row>
    <row r="2" spans="2:6" ht="6.75" customHeight="1">
      <c r="B2" s="248"/>
      <c r="C2" s="248"/>
      <c r="D2" s="248"/>
      <c r="E2" s="248"/>
      <c r="F2" s="248"/>
    </row>
    <row r="3" spans="2:6" ht="19.5" customHeight="1">
      <c r="B3" s="312" t="s">
        <v>74</v>
      </c>
      <c r="C3" s="304" t="s">
        <v>75</v>
      </c>
      <c r="D3" s="305"/>
      <c r="E3" s="308" t="s">
        <v>44</v>
      </c>
      <c r="F3" s="308" t="s">
        <v>76</v>
      </c>
    </row>
    <row r="4" spans="2:6" ht="19.5" customHeight="1">
      <c r="B4" s="313"/>
      <c r="C4" s="98" t="s">
        <v>42</v>
      </c>
      <c r="D4" s="97" t="s">
        <v>43</v>
      </c>
      <c r="E4" s="309"/>
      <c r="F4" s="309"/>
    </row>
    <row r="5" spans="2:6" ht="18" customHeight="1">
      <c r="B5" s="104" t="s">
        <v>77</v>
      </c>
      <c r="C5" s="236">
        <f>SUM(C6:C11)</f>
        <v>138594</v>
      </c>
      <c r="D5" s="63">
        <f>SUM(D6:D11)</f>
        <v>2505</v>
      </c>
      <c r="E5" s="63">
        <f>C5+D5</f>
        <v>141099</v>
      </c>
      <c r="F5" s="249">
        <f>ROUND(E5/E32%,2)</f>
        <v>81.8</v>
      </c>
    </row>
    <row r="6" spans="2:7" ht="15" customHeight="1">
      <c r="B6" s="15" t="s">
        <v>78</v>
      </c>
      <c r="C6" s="162">
        <v>15315</v>
      </c>
      <c r="D6" s="119">
        <v>371</v>
      </c>
      <c r="E6" s="119">
        <f aca="true" t="shared" si="0" ref="E6:E11">C6+D6</f>
        <v>15686</v>
      </c>
      <c r="F6" s="250">
        <f>E6/E32*100</f>
        <v>9.093544198126335</v>
      </c>
      <c r="G6" s="251"/>
    </row>
    <row r="7" spans="2:7" ht="15" customHeight="1">
      <c r="B7" s="15" t="s">
        <v>79</v>
      </c>
      <c r="C7" s="162">
        <v>3653</v>
      </c>
      <c r="D7" s="119">
        <v>216</v>
      </c>
      <c r="E7" s="119">
        <f t="shared" si="0"/>
        <v>3869</v>
      </c>
      <c r="F7" s="250">
        <f>E7/E32*100</f>
        <v>2.242950561172433</v>
      </c>
      <c r="G7" s="251"/>
    </row>
    <row r="8" spans="2:7" ht="15" customHeight="1">
      <c r="B8" s="15" t="s">
        <v>80</v>
      </c>
      <c r="C8" s="162">
        <v>29</v>
      </c>
      <c r="D8" s="119">
        <v>1</v>
      </c>
      <c r="E8" s="119">
        <f t="shared" si="0"/>
        <v>30</v>
      </c>
      <c r="F8" s="250">
        <f>E8/$E$32*100</f>
        <v>0.017391707633800206</v>
      </c>
      <c r="G8" s="251"/>
    </row>
    <row r="9" spans="2:7" ht="15" customHeight="1">
      <c r="B9" s="15" t="s">
        <v>81</v>
      </c>
      <c r="C9" s="162">
        <v>3111</v>
      </c>
      <c r="D9" s="119">
        <v>513</v>
      </c>
      <c r="E9" s="119">
        <f t="shared" si="0"/>
        <v>3624</v>
      </c>
      <c r="F9" s="250">
        <f>E9/$E$32*100</f>
        <v>2.1009182821630645</v>
      </c>
      <c r="G9" s="251"/>
    </row>
    <row r="10" spans="2:7" ht="15" customHeight="1">
      <c r="B10" s="15" t="s">
        <v>82</v>
      </c>
      <c r="C10" s="162">
        <v>79974</v>
      </c>
      <c r="D10" s="119">
        <v>1263</v>
      </c>
      <c r="E10" s="119">
        <f t="shared" si="0"/>
        <v>81237</v>
      </c>
      <c r="F10" s="250">
        <f>E10/$E$32*100</f>
        <v>47.09500510156757</v>
      </c>
      <c r="G10" s="251"/>
    </row>
    <row r="11" spans="2:7" ht="15" customHeight="1">
      <c r="B11" s="15" t="s">
        <v>83</v>
      </c>
      <c r="C11" s="162">
        <v>36512</v>
      </c>
      <c r="D11" s="119">
        <v>141</v>
      </c>
      <c r="E11" s="119">
        <f t="shared" si="0"/>
        <v>36653</v>
      </c>
      <c r="F11" s="250">
        <f>E11/E32*100</f>
        <v>21.248608663389295</v>
      </c>
      <c r="G11" s="251"/>
    </row>
    <row r="12" spans="2:7" ht="13.5">
      <c r="B12" s="23"/>
      <c r="C12" s="162"/>
      <c r="D12" s="119"/>
      <c r="E12" s="119"/>
      <c r="F12" s="230"/>
      <c r="G12" s="251"/>
    </row>
    <row r="13" spans="2:7" ht="18" customHeight="1">
      <c r="B13" s="104" t="s">
        <v>84</v>
      </c>
      <c r="C13" s="65">
        <f>SUM(C14:C18)</f>
        <v>6981</v>
      </c>
      <c r="D13" s="63">
        <f>SUM(D14:D18)</f>
        <v>144</v>
      </c>
      <c r="E13" s="63">
        <f>SUM(C13+D13)</f>
        <v>7125</v>
      </c>
      <c r="F13" s="249">
        <f>E13/E32%</f>
        <v>4.130530563027548</v>
      </c>
      <c r="G13" s="251"/>
    </row>
    <row r="14" spans="2:7" ht="15" customHeight="1">
      <c r="B14" s="23" t="s">
        <v>85</v>
      </c>
      <c r="C14" s="162">
        <v>1604</v>
      </c>
      <c r="D14" s="119">
        <v>27</v>
      </c>
      <c r="E14" s="119">
        <f>C14+D14</f>
        <v>1631</v>
      </c>
      <c r="F14" s="250">
        <f>E14/$E$32*100</f>
        <v>0.9455291716909379</v>
      </c>
      <c r="G14" s="251"/>
    </row>
    <row r="15" spans="2:7" ht="15" customHeight="1">
      <c r="B15" s="23" t="s">
        <v>17</v>
      </c>
      <c r="C15" s="162">
        <v>328</v>
      </c>
      <c r="D15" s="119">
        <v>11</v>
      </c>
      <c r="E15" s="119">
        <f>C15+D15</f>
        <v>339</v>
      </c>
      <c r="F15" s="250">
        <f>E15/$E$32*100</f>
        <v>0.19652629626194232</v>
      </c>
      <c r="G15" s="251"/>
    </row>
    <row r="16" spans="2:7" ht="15" customHeight="1">
      <c r="B16" s="23" t="s">
        <v>18</v>
      </c>
      <c r="C16" s="162">
        <v>285</v>
      </c>
      <c r="D16" s="119">
        <v>12</v>
      </c>
      <c r="E16" s="119">
        <f>C16+D16</f>
        <v>297</v>
      </c>
      <c r="F16" s="250">
        <f>E16/$E$32*100</f>
        <v>0.17217790557462204</v>
      </c>
      <c r="G16" s="251"/>
    </row>
    <row r="17" spans="2:7" ht="15" customHeight="1">
      <c r="B17" s="23" t="s">
        <v>86</v>
      </c>
      <c r="C17" s="162">
        <v>1021</v>
      </c>
      <c r="D17" s="119">
        <v>28</v>
      </c>
      <c r="E17" s="119">
        <f>C17+D17</f>
        <v>1049</v>
      </c>
      <c r="F17" s="250">
        <f>E17/$E$32*100</f>
        <v>0.6081300435952137</v>
      </c>
      <c r="G17" s="251"/>
    </row>
    <row r="18" spans="2:7" ht="15" customHeight="1">
      <c r="B18" s="23" t="s">
        <v>87</v>
      </c>
      <c r="C18" s="162">
        <v>3743</v>
      </c>
      <c r="D18" s="119">
        <v>66</v>
      </c>
      <c r="E18" s="119">
        <f>C18+D18</f>
        <v>3809</v>
      </c>
      <c r="F18" s="250">
        <f>E18/$E$32*100</f>
        <v>2.2081671459048327</v>
      </c>
      <c r="G18" s="251"/>
    </row>
    <row r="19" spans="2:7" ht="13.5">
      <c r="B19" s="23"/>
      <c r="C19" s="162"/>
      <c r="D19" s="119"/>
      <c r="E19" s="119"/>
      <c r="F19" s="252"/>
      <c r="G19" s="251"/>
    </row>
    <row r="20" spans="2:7" ht="18" customHeight="1">
      <c r="B20" s="104" t="s">
        <v>88</v>
      </c>
      <c r="C20" s="65">
        <f>SUM(C21+C22)</f>
        <v>14240</v>
      </c>
      <c r="D20" s="63">
        <f>SUM(D21:D22)</f>
        <v>179</v>
      </c>
      <c r="E20" s="63">
        <f>SUM(E21:E22)</f>
        <v>14419</v>
      </c>
      <c r="F20" s="249">
        <f>E20/E32%</f>
        <v>8.359034412392171</v>
      </c>
      <c r="G20" s="251"/>
    </row>
    <row r="21" spans="2:7" ht="15" customHeight="1">
      <c r="B21" s="23" t="s">
        <v>89</v>
      </c>
      <c r="C21" s="162">
        <v>13717</v>
      </c>
      <c r="D21" s="119">
        <v>155</v>
      </c>
      <c r="E21" s="119">
        <f>SUM(C21:D21)</f>
        <v>13872</v>
      </c>
      <c r="F21" s="250">
        <f>E21/$E$32*100</f>
        <v>8.041925609869214</v>
      </c>
      <c r="G21" s="251"/>
    </row>
    <row r="22" spans="2:7" ht="15" customHeight="1">
      <c r="B22" s="23" t="s">
        <v>90</v>
      </c>
      <c r="C22" s="162">
        <v>523</v>
      </c>
      <c r="D22" s="119">
        <v>24</v>
      </c>
      <c r="E22" s="119">
        <f>SUM(C22:D22)</f>
        <v>547</v>
      </c>
      <c r="F22" s="250">
        <f>E22/$E$32*100</f>
        <v>0.31710880252295703</v>
      </c>
      <c r="G22" s="251"/>
    </row>
    <row r="23" spans="2:7" ht="13.5">
      <c r="B23" s="23"/>
      <c r="C23" s="162"/>
      <c r="D23" s="119"/>
      <c r="E23" s="119"/>
      <c r="F23" s="252"/>
      <c r="G23" s="251"/>
    </row>
    <row r="24" spans="2:6" ht="18" customHeight="1">
      <c r="B24" s="104" t="s">
        <v>19</v>
      </c>
      <c r="C24" s="65">
        <f>SUM(C25:C28)</f>
        <v>6001</v>
      </c>
      <c r="D24" s="63">
        <f>SUM(D25:D28)</f>
        <v>1835</v>
      </c>
      <c r="E24" s="63">
        <f>SUM(C24:D24)</f>
        <v>7836</v>
      </c>
      <c r="F24" s="249">
        <f>E24/E32%</f>
        <v>4.542714033948613</v>
      </c>
    </row>
    <row r="25" spans="2:6" ht="15" customHeight="1">
      <c r="B25" s="23" t="s">
        <v>91</v>
      </c>
      <c r="C25" s="162">
        <v>737</v>
      </c>
      <c r="D25" s="119">
        <v>8</v>
      </c>
      <c r="E25" s="119">
        <f>SUM(C25:D25)</f>
        <v>745</v>
      </c>
      <c r="F25" s="250">
        <f>E25/$E$32*100</f>
        <v>0.43189407290603843</v>
      </c>
    </row>
    <row r="26" spans="2:6" ht="15" customHeight="1">
      <c r="B26" s="23" t="s">
        <v>92</v>
      </c>
      <c r="C26" s="162">
        <v>2494</v>
      </c>
      <c r="D26" s="119">
        <v>409</v>
      </c>
      <c r="E26" s="119">
        <f>SUM(C26:D26)</f>
        <v>2903</v>
      </c>
      <c r="F26" s="250">
        <f>E26/$E$32*100</f>
        <v>1.6829375753640665</v>
      </c>
    </row>
    <row r="27" spans="2:6" ht="15" customHeight="1">
      <c r="B27" s="23" t="s">
        <v>22</v>
      </c>
      <c r="C27" s="162">
        <v>428</v>
      </c>
      <c r="D27" s="119">
        <v>24</v>
      </c>
      <c r="E27" s="119">
        <f>SUM(C27:D27)</f>
        <v>452</v>
      </c>
      <c r="F27" s="250">
        <f>E27/$E$32*100</f>
        <v>0.2620350616825897</v>
      </c>
    </row>
    <row r="28" spans="2:6" ht="15" customHeight="1">
      <c r="B28" s="23" t="s">
        <v>93</v>
      </c>
      <c r="C28" s="162">
        <v>2342</v>
      </c>
      <c r="D28" s="119">
        <v>1394</v>
      </c>
      <c r="E28" s="119">
        <f>SUM(C28:D28)</f>
        <v>3736</v>
      </c>
      <c r="F28" s="250">
        <f>E28/$E$32*100</f>
        <v>2.165847323995919</v>
      </c>
    </row>
    <row r="29" spans="2:6" ht="13.5">
      <c r="B29" s="23"/>
      <c r="C29" s="162"/>
      <c r="D29" s="119"/>
      <c r="E29" s="119"/>
      <c r="F29" s="253"/>
    </row>
    <row r="30" spans="2:6" ht="18" customHeight="1">
      <c r="B30" s="104" t="s">
        <v>94</v>
      </c>
      <c r="C30" s="65">
        <v>1835</v>
      </c>
      <c r="D30" s="63">
        <v>182</v>
      </c>
      <c r="E30" s="63">
        <f>SUM(C30:D30)</f>
        <v>2017</v>
      </c>
      <c r="F30" s="249">
        <f>E30/E32%</f>
        <v>1.169302476579167</v>
      </c>
    </row>
    <row r="31" spans="2:6" ht="13.5">
      <c r="B31" s="23"/>
      <c r="C31" s="162"/>
      <c r="D31" s="119"/>
      <c r="E31" s="119"/>
      <c r="F31" s="254"/>
    </row>
    <row r="32" spans="2:6" ht="18" customHeight="1">
      <c r="B32" s="44" t="s">
        <v>95</v>
      </c>
      <c r="C32" s="255">
        <f>C5+C13+C20+C24+C30</f>
        <v>167651</v>
      </c>
      <c r="D32" s="256">
        <f>D5+D13+D20+D24+D30</f>
        <v>4845</v>
      </c>
      <c r="E32" s="256">
        <f>SUM(E5+E13+E20+E24+E30)</f>
        <v>172496</v>
      </c>
      <c r="F32" s="310">
        <f>E32/E32</f>
        <v>1</v>
      </c>
    </row>
    <row r="33" spans="2:6" ht="18" customHeight="1">
      <c r="B33" s="45" t="s">
        <v>96</v>
      </c>
      <c r="C33" s="257">
        <f>C32/E32%</f>
        <v>97.19123921714126</v>
      </c>
      <c r="D33" s="258">
        <f>D32/E32%</f>
        <v>2.808760782858733</v>
      </c>
      <c r="E33" s="259">
        <f>E32/E32</f>
        <v>1</v>
      </c>
      <c r="F33" s="311"/>
    </row>
    <row r="34" ht="6.75" customHeight="1"/>
    <row r="35" spans="2:7" ht="12.75">
      <c r="B35" s="99" t="s">
        <v>97</v>
      </c>
      <c r="C35" s="24"/>
      <c r="D35" s="25"/>
      <c r="E35" s="25"/>
      <c r="F35" s="25"/>
      <c r="G35" s="25"/>
    </row>
    <row r="36" spans="2:7" ht="12.75">
      <c r="B36" s="285" t="s">
        <v>62</v>
      </c>
      <c r="C36" s="285"/>
      <c r="D36" s="285"/>
      <c r="E36" s="25"/>
      <c r="F36" s="25"/>
      <c r="G36" s="25"/>
    </row>
    <row r="37" spans="2:6" ht="12.75">
      <c r="B37" s="300" t="s">
        <v>185</v>
      </c>
      <c r="C37" s="300"/>
      <c r="D37" s="300"/>
      <c r="E37" s="300"/>
      <c r="F37" s="25"/>
    </row>
    <row r="38" spans="2:6" ht="12.75">
      <c r="B38" s="103" t="s">
        <v>73</v>
      </c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108" t="s">
        <v>190</v>
      </c>
      <c r="C40" s="25"/>
      <c r="D40" s="25"/>
      <c r="E40" s="25"/>
      <c r="F40" s="25"/>
    </row>
    <row r="41" spans="2:6" ht="12.75">
      <c r="B41" s="108" t="s">
        <v>98</v>
      </c>
      <c r="C41" s="25"/>
      <c r="D41" s="25"/>
      <c r="E41" s="25"/>
      <c r="F41" s="25"/>
    </row>
    <row r="42" spans="2:6" ht="12.75">
      <c r="B42" s="25" t="s">
        <v>20</v>
      </c>
      <c r="C42" s="25"/>
      <c r="D42" s="25"/>
      <c r="E42" s="25"/>
      <c r="F42" s="25"/>
    </row>
    <row r="43" spans="2:6" ht="12.75">
      <c r="B43" s="108" t="s">
        <v>99</v>
      </c>
      <c r="C43" s="25"/>
      <c r="D43" s="25"/>
      <c r="E43" s="25"/>
      <c r="F43" s="25"/>
    </row>
    <row r="44" spans="2:6" ht="12.75">
      <c r="B44" s="25"/>
      <c r="C44" s="25"/>
      <c r="D44" s="25"/>
      <c r="E44" s="25"/>
      <c r="F44" s="25"/>
    </row>
    <row r="45" spans="2:6" ht="12.75">
      <c r="B45" s="108" t="s">
        <v>100</v>
      </c>
      <c r="C45" s="25"/>
      <c r="D45" s="25"/>
      <c r="E45" s="25"/>
      <c r="F45" s="25"/>
    </row>
    <row r="46" spans="2:6" ht="12.75">
      <c r="B46" s="25"/>
      <c r="C46" s="25"/>
      <c r="D46" s="25"/>
      <c r="E46" s="25"/>
      <c r="F46" s="25"/>
    </row>
    <row r="47" spans="2:6" ht="12.75">
      <c r="B47" s="108" t="s">
        <v>101</v>
      </c>
      <c r="C47" s="25"/>
      <c r="D47" s="25"/>
      <c r="E47" s="25"/>
      <c r="F47" s="25"/>
    </row>
    <row r="48" spans="2:6" ht="12.75">
      <c r="B48" s="25"/>
      <c r="C48" s="25"/>
      <c r="D48" s="25"/>
      <c r="E48" s="25"/>
      <c r="F48" s="25"/>
    </row>
    <row r="49" spans="2:6" ht="12.75">
      <c r="B49" s="108" t="s">
        <v>191</v>
      </c>
      <c r="C49" s="25"/>
      <c r="D49" s="25"/>
      <c r="E49" s="25"/>
      <c r="F49" s="25"/>
    </row>
    <row r="58" ht="11.25" customHeight="1"/>
    <row r="59" ht="1.5" customHeight="1" hidden="1"/>
  </sheetData>
  <sheetProtection/>
  <mergeCells count="7">
    <mergeCell ref="B37:E37"/>
    <mergeCell ref="F3:F4"/>
    <mergeCell ref="F32:F33"/>
    <mergeCell ref="B3:B4"/>
    <mergeCell ref="C3:D3"/>
    <mergeCell ref="E3:E4"/>
    <mergeCell ref="B36:D36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0.71875" style="37" customWidth="1"/>
    <col min="2" max="2" width="29.7109375" style="37" customWidth="1"/>
    <col min="3" max="10" width="13.7109375" style="37" customWidth="1"/>
    <col min="11" max="16384" width="8.8515625" style="37" customWidth="1"/>
  </cols>
  <sheetData>
    <row r="1" spans="2:10" ht="15" customHeight="1">
      <c r="B1" s="109" t="s">
        <v>181</v>
      </c>
      <c r="C1" s="27"/>
      <c r="D1" s="27"/>
      <c r="E1" s="27"/>
      <c r="F1" s="27"/>
      <c r="G1" s="27"/>
      <c r="H1" s="27"/>
      <c r="I1" s="27"/>
      <c r="J1" s="27"/>
    </row>
    <row r="2" spans="2:10" ht="4.5" customHeight="1">
      <c r="B2" s="260"/>
      <c r="C2" s="260"/>
      <c r="D2" s="261"/>
      <c r="E2" s="260"/>
      <c r="F2" s="260"/>
      <c r="G2" s="260"/>
      <c r="H2" s="260"/>
      <c r="I2" s="260"/>
      <c r="J2" s="260"/>
    </row>
    <row r="3" spans="2:11" ht="18" customHeight="1">
      <c r="B3" s="312" t="s">
        <v>74</v>
      </c>
      <c r="C3" s="304" t="s">
        <v>102</v>
      </c>
      <c r="D3" s="305"/>
      <c r="E3" s="305"/>
      <c r="F3" s="305"/>
      <c r="G3" s="305"/>
      <c r="H3" s="305"/>
      <c r="I3" s="305"/>
      <c r="J3" s="305"/>
      <c r="K3" s="248"/>
    </row>
    <row r="4" spans="2:10" ht="18" customHeight="1">
      <c r="B4" s="316"/>
      <c r="C4" s="318" t="s">
        <v>44</v>
      </c>
      <c r="D4" s="316" t="s">
        <v>76</v>
      </c>
      <c r="E4" s="110" t="s">
        <v>192</v>
      </c>
      <c r="F4" s="110" t="s">
        <v>103</v>
      </c>
      <c r="G4" s="110" t="s">
        <v>105</v>
      </c>
      <c r="H4" s="308" t="s">
        <v>107</v>
      </c>
      <c r="I4" s="312" t="s">
        <v>189</v>
      </c>
      <c r="J4" s="317" t="s">
        <v>108</v>
      </c>
    </row>
    <row r="5" spans="2:10" ht="14.25" customHeight="1">
      <c r="B5" s="316"/>
      <c r="C5" s="319"/>
      <c r="D5" s="320"/>
      <c r="E5" s="110" t="s">
        <v>193</v>
      </c>
      <c r="F5" s="110" t="s">
        <v>104</v>
      </c>
      <c r="G5" s="110" t="s">
        <v>106</v>
      </c>
      <c r="H5" s="317"/>
      <c r="I5" s="316"/>
      <c r="J5" s="317"/>
    </row>
    <row r="6" spans="2:10" ht="16.5" customHeight="1">
      <c r="B6" s="46" t="s">
        <v>77</v>
      </c>
      <c r="C6" s="262">
        <f>SUM(C7:C12)</f>
        <v>141099</v>
      </c>
      <c r="D6" s="263">
        <f aca="true" t="shared" si="0" ref="D6:D26">C6/$C$28%</f>
        <v>81.7984185140525</v>
      </c>
      <c r="E6" s="264">
        <f aca="true" t="shared" si="1" ref="E6:J6">SUM(E7:E12)</f>
        <v>49038</v>
      </c>
      <c r="F6" s="264">
        <f t="shared" si="1"/>
        <v>7677</v>
      </c>
      <c r="G6" s="264">
        <f t="shared" si="1"/>
        <v>66849</v>
      </c>
      <c r="H6" s="264">
        <f t="shared" si="1"/>
        <v>1084</v>
      </c>
      <c r="I6" s="264">
        <f t="shared" si="1"/>
        <v>4848</v>
      </c>
      <c r="J6" s="264">
        <f t="shared" si="1"/>
        <v>11603</v>
      </c>
    </row>
    <row r="7" spans="2:10" ht="16.5" customHeight="1">
      <c r="B7" s="15" t="s">
        <v>78</v>
      </c>
      <c r="C7" s="162">
        <f aca="true" t="shared" si="2" ref="C7:C12">SUM(E7:J7)</f>
        <v>15686</v>
      </c>
      <c r="D7" s="265">
        <f t="shared" si="0"/>
        <v>9.093544198126333</v>
      </c>
      <c r="E7" s="240">
        <v>2555</v>
      </c>
      <c r="F7" s="240">
        <v>589</v>
      </c>
      <c r="G7" s="240">
        <v>8414</v>
      </c>
      <c r="H7" s="240">
        <v>156</v>
      </c>
      <c r="I7" s="240">
        <v>2136</v>
      </c>
      <c r="J7" s="240">
        <v>1836</v>
      </c>
    </row>
    <row r="8" spans="2:10" ht="16.5" customHeight="1">
      <c r="B8" s="15" t="s">
        <v>79</v>
      </c>
      <c r="C8" s="162">
        <f t="shared" si="2"/>
        <v>3869</v>
      </c>
      <c r="D8" s="265">
        <f t="shared" si="0"/>
        <v>2.242950561172433</v>
      </c>
      <c r="E8" s="240">
        <v>678</v>
      </c>
      <c r="F8" s="240">
        <v>810</v>
      </c>
      <c r="G8" s="240">
        <v>1188</v>
      </c>
      <c r="H8" s="240">
        <v>80</v>
      </c>
      <c r="I8" s="240">
        <v>449</v>
      </c>
      <c r="J8" s="240">
        <v>664</v>
      </c>
    </row>
    <row r="9" spans="2:10" ht="16.5" customHeight="1">
      <c r="B9" s="15" t="s">
        <v>80</v>
      </c>
      <c r="C9" s="162">
        <f t="shared" si="2"/>
        <v>30</v>
      </c>
      <c r="D9" s="265">
        <f t="shared" si="0"/>
        <v>0.017391707633800203</v>
      </c>
      <c r="E9" s="240">
        <v>4</v>
      </c>
      <c r="F9" s="240">
        <v>2</v>
      </c>
      <c r="G9" s="240">
        <v>13</v>
      </c>
      <c r="H9" s="240">
        <v>0</v>
      </c>
      <c r="I9" s="240">
        <v>6</v>
      </c>
      <c r="J9" s="240">
        <v>5</v>
      </c>
    </row>
    <row r="10" spans="2:10" ht="16.5" customHeight="1">
      <c r="B10" s="15" t="s">
        <v>81</v>
      </c>
      <c r="C10" s="162">
        <f t="shared" si="2"/>
        <v>3624</v>
      </c>
      <c r="D10" s="265">
        <f t="shared" si="0"/>
        <v>2.1009182821630645</v>
      </c>
      <c r="E10" s="240">
        <v>641</v>
      </c>
      <c r="F10" s="240">
        <v>634</v>
      </c>
      <c r="G10" s="240">
        <v>1091</v>
      </c>
      <c r="H10" s="240">
        <v>136</v>
      </c>
      <c r="I10" s="240">
        <v>581</v>
      </c>
      <c r="J10" s="240">
        <v>541</v>
      </c>
    </row>
    <row r="11" spans="2:10" ht="16.5" customHeight="1">
      <c r="B11" s="15" t="s">
        <v>82</v>
      </c>
      <c r="C11" s="162">
        <f t="shared" si="2"/>
        <v>81237</v>
      </c>
      <c r="D11" s="265">
        <f t="shared" si="0"/>
        <v>47.09500510156757</v>
      </c>
      <c r="E11" s="240">
        <v>31395</v>
      </c>
      <c r="F11" s="240">
        <v>3722</v>
      </c>
      <c r="G11" s="240">
        <v>38817</v>
      </c>
      <c r="H11" s="240">
        <v>460</v>
      </c>
      <c r="I11" s="240">
        <v>1294</v>
      </c>
      <c r="J11" s="240">
        <v>5549</v>
      </c>
    </row>
    <row r="12" spans="2:10" ht="16.5" customHeight="1">
      <c r="B12" s="15" t="s">
        <v>83</v>
      </c>
      <c r="C12" s="162">
        <f t="shared" si="2"/>
        <v>36653</v>
      </c>
      <c r="D12" s="265">
        <f t="shared" si="0"/>
        <v>21.248608663389295</v>
      </c>
      <c r="E12" s="240">
        <v>13765</v>
      </c>
      <c r="F12" s="240">
        <v>1920</v>
      </c>
      <c r="G12" s="240">
        <v>17326</v>
      </c>
      <c r="H12" s="240">
        <v>252</v>
      </c>
      <c r="I12" s="240">
        <v>382</v>
      </c>
      <c r="J12" s="240">
        <v>3008</v>
      </c>
    </row>
    <row r="13" spans="2:10" ht="16.5" customHeight="1">
      <c r="B13" s="111" t="s">
        <v>84</v>
      </c>
      <c r="C13" s="65">
        <f>SUM(C14:C18)</f>
        <v>7125</v>
      </c>
      <c r="D13" s="266">
        <f t="shared" si="0"/>
        <v>4.130530563027548</v>
      </c>
      <c r="E13" s="63">
        <f aca="true" t="shared" si="3" ref="E13:J13">SUM(E14:E18)</f>
        <v>3846</v>
      </c>
      <c r="F13" s="63">
        <f t="shared" si="3"/>
        <v>525</v>
      </c>
      <c r="G13" s="63">
        <f t="shared" si="3"/>
        <v>1315</v>
      </c>
      <c r="H13" s="63">
        <f t="shared" si="3"/>
        <v>272</v>
      </c>
      <c r="I13" s="63">
        <f t="shared" si="3"/>
        <v>224</v>
      </c>
      <c r="J13" s="63">
        <f t="shared" si="3"/>
        <v>943</v>
      </c>
    </row>
    <row r="14" spans="2:10" ht="16.5" customHeight="1">
      <c r="B14" s="15" t="s">
        <v>85</v>
      </c>
      <c r="C14" s="162">
        <f>SUM(E14:J14)</f>
        <v>1631</v>
      </c>
      <c r="D14" s="266">
        <f t="shared" si="0"/>
        <v>0.9455291716909378</v>
      </c>
      <c r="E14" s="240">
        <v>825</v>
      </c>
      <c r="F14" s="240">
        <v>112</v>
      </c>
      <c r="G14" s="240">
        <v>403</v>
      </c>
      <c r="H14" s="240">
        <v>86</v>
      </c>
      <c r="I14" s="240">
        <v>101</v>
      </c>
      <c r="J14" s="240">
        <v>104</v>
      </c>
    </row>
    <row r="15" spans="2:10" ht="16.5" customHeight="1">
      <c r="B15" s="15" t="s">
        <v>17</v>
      </c>
      <c r="C15" s="162">
        <f>SUM(E15:J15)</f>
        <v>339</v>
      </c>
      <c r="D15" s="266">
        <f t="shared" si="0"/>
        <v>0.1965262962619423</v>
      </c>
      <c r="E15" s="240">
        <v>225</v>
      </c>
      <c r="F15" s="240">
        <v>9</v>
      </c>
      <c r="G15" s="240">
        <v>42</v>
      </c>
      <c r="H15" s="240">
        <v>38</v>
      </c>
      <c r="I15" s="240">
        <v>8</v>
      </c>
      <c r="J15" s="240">
        <v>17</v>
      </c>
    </row>
    <row r="16" spans="2:10" ht="16.5" customHeight="1">
      <c r="B16" s="15" t="s">
        <v>18</v>
      </c>
      <c r="C16" s="162">
        <f>SUM(E16:J16)</f>
        <v>297</v>
      </c>
      <c r="D16" s="266">
        <f t="shared" si="0"/>
        <v>0.172177905574622</v>
      </c>
      <c r="E16" s="240">
        <v>218</v>
      </c>
      <c r="F16" s="240">
        <v>16</v>
      </c>
      <c r="G16" s="240">
        <v>32</v>
      </c>
      <c r="H16" s="240">
        <v>1</v>
      </c>
      <c r="I16" s="240">
        <v>14</v>
      </c>
      <c r="J16" s="240">
        <v>16</v>
      </c>
    </row>
    <row r="17" spans="2:10" ht="16.5" customHeight="1">
      <c r="B17" s="15" t="s">
        <v>86</v>
      </c>
      <c r="C17" s="162">
        <f>SUM(E17:J17)</f>
        <v>1049</v>
      </c>
      <c r="D17" s="266">
        <f t="shared" si="0"/>
        <v>0.6081300435952138</v>
      </c>
      <c r="E17" s="240">
        <v>816</v>
      </c>
      <c r="F17" s="240">
        <v>19</v>
      </c>
      <c r="G17" s="240">
        <v>121</v>
      </c>
      <c r="H17" s="240">
        <v>40</v>
      </c>
      <c r="I17" s="240">
        <v>8</v>
      </c>
      <c r="J17" s="240">
        <v>45</v>
      </c>
    </row>
    <row r="18" spans="2:10" ht="16.5" customHeight="1">
      <c r="B18" s="15" t="s">
        <v>87</v>
      </c>
      <c r="C18" s="162">
        <f>SUM(E18:J18)</f>
        <v>3809</v>
      </c>
      <c r="D18" s="266">
        <f t="shared" si="0"/>
        <v>2.2081671459048327</v>
      </c>
      <c r="E18" s="240">
        <v>1762</v>
      </c>
      <c r="F18" s="240">
        <v>369</v>
      </c>
      <c r="G18" s="240">
        <v>717</v>
      </c>
      <c r="H18" s="240">
        <v>107</v>
      </c>
      <c r="I18" s="240">
        <v>93</v>
      </c>
      <c r="J18" s="240">
        <v>761</v>
      </c>
    </row>
    <row r="19" spans="2:10" ht="16.5" customHeight="1">
      <c r="B19" s="111" t="s">
        <v>88</v>
      </c>
      <c r="C19" s="65">
        <f>SUM(C20:C21)</f>
        <v>14419</v>
      </c>
      <c r="D19" s="266">
        <f t="shared" si="0"/>
        <v>8.359034412392171</v>
      </c>
      <c r="E19" s="63">
        <f aca="true" t="shared" si="4" ref="E19:J19">SUM(E20:E21)</f>
        <v>5053</v>
      </c>
      <c r="F19" s="63">
        <f t="shared" si="4"/>
        <v>731</v>
      </c>
      <c r="G19" s="63">
        <f t="shared" si="4"/>
        <v>5706</v>
      </c>
      <c r="H19" s="63">
        <f t="shared" si="4"/>
        <v>87</v>
      </c>
      <c r="I19" s="63">
        <f t="shared" si="4"/>
        <v>1135</v>
      </c>
      <c r="J19" s="63">
        <f t="shared" si="4"/>
        <v>1707</v>
      </c>
    </row>
    <row r="20" spans="2:10" ht="16.5" customHeight="1">
      <c r="B20" s="15" t="s">
        <v>89</v>
      </c>
      <c r="C20" s="162">
        <f>SUM(E20:J20)</f>
        <v>13872</v>
      </c>
      <c r="D20" s="266">
        <f t="shared" si="0"/>
        <v>8.041925609869214</v>
      </c>
      <c r="E20" s="240">
        <v>4673</v>
      </c>
      <c r="F20" s="240">
        <v>715</v>
      </c>
      <c r="G20" s="240">
        <v>5604</v>
      </c>
      <c r="H20" s="240">
        <v>85</v>
      </c>
      <c r="I20" s="240">
        <v>1126</v>
      </c>
      <c r="J20" s="240">
        <v>1669</v>
      </c>
    </row>
    <row r="21" spans="2:10" ht="16.5" customHeight="1">
      <c r="B21" s="15" t="s">
        <v>90</v>
      </c>
      <c r="C21" s="162">
        <f>SUM(E21:J21)</f>
        <v>547</v>
      </c>
      <c r="D21" s="266">
        <f t="shared" si="0"/>
        <v>0.31710880252295703</v>
      </c>
      <c r="E21" s="240">
        <v>380</v>
      </c>
      <c r="F21" s="240">
        <v>16</v>
      </c>
      <c r="G21" s="240">
        <v>102</v>
      </c>
      <c r="H21" s="240">
        <v>2</v>
      </c>
      <c r="I21" s="240">
        <v>9</v>
      </c>
      <c r="J21" s="240">
        <v>38</v>
      </c>
    </row>
    <row r="22" spans="2:10" ht="16.5" customHeight="1">
      <c r="B22" s="111" t="s">
        <v>19</v>
      </c>
      <c r="C22" s="65">
        <f>SUM(C23:C26)</f>
        <v>7836</v>
      </c>
      <c r="D22" s="266">
        <f t="shared" si="0"/>
        <v>4.542714033948613</v>
      </c>
      <c r="E22" s="63">
        <f aca="true" t="shared" si="5" ref="E22:J22">SUM(E23:E26)</f>
        <v>2548</v>
      </c>
      <c r="F22" s="63">
        <f t="shared" si="5"/>
        <v>533</v>
      </c>
      <c r="G22" s="63">
        <f t="shared" si="5"/>
        <v>1552</v>
      </c>
      <c r="H22" s="63">
        <f t="shared" si="5"/>
        <v>21</v>
      </c>
      <c r="I22" s="63">
        <f t="shared" si="5"/>
        <v>1699</v>
      </c>
      <c r="J22" s="63">
        <f t="shared" si="5"/>
        <v>1483</v>
      </c>
    </row>
    <row r="23" spans="2:10" ht="16.5" customHeight="1">
      <c r="B23" s="15" t="s">
        <v>91</v>
      </c>
      <c r="C23" s="162">
        <f>SUM(E23:J23)</f>
        <v>745</v>
      </c>
      <c r="D23" s="266">
        <f t="shared" si="0"/>
        <v>0.4318940729060384</v>
      </c>
      <c r="E23" s="240">
        <v>381</v>
      </c>
      <c r="F23" s="240">
        <v>90</v>
      </c>
      <c r="G23" s="240">
        <v>117</v>
      </c>
      <c r="H23" s="240">
        <v>2</v>
      </c>
      <c r="I23" s="240">
        <v>12</v>
      </c>
      <c r="J23" s="240">
        <v>143</v>
      </c>
    </row>
    <row r="24" spans="2:10" ht="16.5" customHeight="1">
      <c r="B24" s="15" t="s">
        <v>92</v>
      </c>
      <c r="C24" s="162">
        <f>SUM(E24:J24)</f>
        <v>2903</v>
      </c>
      <c r="D24" s="266">
        <f t="shared" si="0"/>
        <v>1.6829375753640663</v>
      </c>
      <c r="E24" s="240">
        <v>946</v>
      </c>
      <c r="F24" s="240">
        <v>238</v>
      </c>
      <c r="G24" s="240">
        <v>671</v>
      </c>
      <c r="H24" s="240">
        <v>8</v>
      </c>
      <c r="I24" s="240">
        <v>554</v>
      </c>
      <c r="J24" s="240">
        <v>486</v>
      </c>
    </row>
    <row r="25" spans="2:10" ht="16.5" customHeight="1">
      <c r="B25" s="15" t="s">
        <v>22</v>
      </c>
      <c r="C25" s="162">
        <f>SUM(E25:J25)</f>
        <v>452</v>
      </c>
      <c r="D25" s="266">
        <f t="shared" si="0"/>
        <v>0.2620350616825897</v>
      </c>
      <c r="E25" s="240">
        <v>232</v>
      </c>
      <c r="F25" s="240">
        <v>35</v>
      </c>
      <c r="G25" s="240">
        <v>104</v>
      </c>
      <c r="H25" s="240">
        <v>4</v>
      </c>
      <c r="I25" s="240">
        <v>42</v>
      </c>
      <c r="J25" s="240">
        <v>35</v>
      </c>
    </row>
    <row r="26" spans="2:10" ht="16.5" customHeight="1">
      <c r="B26" s="15" t="s">
        <v>93</v>
      </c>
      <c r="C26" s="162">
        <f>SUM(E26:J26)</f>
        <v>3736</v>
      </c>
      <c r="D26" s="266">
        <f t="shared" si="0"/>
        <v>2.165847323995919</v>
      </c>
      <c r="E26" s="240">
        <v>989</v>
      </c>
      <c r="F26" s="240">
        <v>170</v>
      </c>
      <c r="G26" s="240">
        <v>660</v>
      </c>
      <c r="H26" s="240">
        <v>7</v>
      </c>
      <c r="I26" s="240">
        <v>1091</v>
      </c>
      <c r="J26" s="240">
        <v>819</v>
      </c>
    </row>
    <row r="27" spans="2:10" ht="16.5" customHeight="1">
      <c r="B27" s="111" t="s">
        <v>94</v>
      </c>
      <c r="C27" s="267">
        <f>SUM(E27:J27)</f>
        <v>2017</v>
      </c>
      <c r="D27" s="266">
        <f>C27/C28%</f>
        <v>1.169302476579167</v>
      </c>
      <c r="E27" s="240">
        <v>967</v>
      </c>
      <c r="F27" s="240">
        <v>166</v>
      </c>
      <c r="G27" s="240">
        <v>490</v>
      </c>
      <c r="H27" s="240">
        <v>7</v>
      </c>
      <c r="I27" s="240">
        <v>187</v>
      </c>
      <c r="J27" s="240">
        <v>200</v>
      </c>
    </row>
    <row r="28" spans="2:10" ht="16.5" customHeight="1">
      <c r="B28" s="112" t="s">
        <v>95</v>
      </c>
      <c r="C28" s="255">
        <f aca="true" t="shared" si="6" ref="C28:J28">C27+C22+C19+C13+C6</f>
        <v>172496</v>
      </c>
      <c r="D28" s="268">
        <f t="shared" si="6"/>
        <v>100</v>
      </c>
      <c r="E28" s="256">
        <f t="shared" si="6"/>
        <v>61452</v>
      </c>
      <c r="F28" s="256">
        <f t="shared" si="6"/>
        <v>9632</v>
      </c>
      <c r="G28" s="256">
        <f t="shared" si="6"/>
        <v>75912</v>
      </c>
      <c r="H28" s="256">
        <f t="shared" si="6"/>
        <v>1471</v>
      </c>
      <c r="I28" s="256">
        <f t="shared" si="6"/>
        <v>8093</v>
      </c>
      <c r="J28" s="256">
        <f t="shared" si="6"/>
        <v>15936</v>
      </c>
    </row>
    <row r="29" spans="2:10" ht="18" customHeight="1">
      <c r="B29" s="47" t="s">
        <v>109</v>
      </c>
      <c r="C29" s="314">
        <f>SUM(E29:J29)</f>
        <v>99.99999999999999</v>
      </c>
      <c r="D29" s="315"/>
      <c r="E29" s="269">
        <f aca="true" t="shared" si="7" ref="E29:J29">E28/$C$28%</f>
        <v>35.62517391707634</v>
      </c>
      <c r="F29" s="269">
        <f t="shared" si="7"/>
        <v>5.583897597625452</v>
      </c>
      <c r="G29" s="269">
        <f t="shared" si="7"/>
        <v>44.00797699656803</v>
      </c>
      <c r="H29" s="269">
        <f t="shared" si="7"/>
        <v>0.8527733976440033</v>
      </c>
      <c r="I29" s="269">
        <f t="shared" si="7"/>
        <v>4.691702996011502</v>
      </c>
      <c r="J29" s="269">
        <f t="shared" si="7"/>
        <v>9.238475095074667</v>
      </c>
    </row>
    <row r="30" ht="6" customHeight="1">
      <c r="C30" s="25"/>
    </row>
    <row r="31" spans="2:10" ht="16.5" customHeight="1">
      <c r="B31" s="99" t="s">
        <v>110</v>
      </c>
      <c r="C31" s="24"/>
      <c r="D31" s="25"/>
      <c r="E31" s="25"/>
      <c r="F31" s="25"/>
      <c r="G31" s="25"/>
      <c r="H31" s="25"/>
      <c r="I31" s="25"/>
      <c r="J31" s="25"/>
    </row>
    <row r="32" spans="2:9" ht="16.5" customHeight="1">
      <c r="B32" s="113" t="s">
        <v>194</v>
      </c>
      <c r="C32" s="25"/>
      <c r="D32" s="25"/>
      <c r="E32" s="25"/>
      <c r="F32" s="25"/>
      <c r="G32" s="25"/>
      <c r="H32" s="25"/>
      <c r="I32" s="270"/>
    </row>
    <row r="33" spans="2:9" ht="16.5" customHeight="1">
      <c r="B33" s="113" t="s">
        <v>111</v>
      </c>
      <c r="C33" s="25"/>
      <c r="D33" s="25"/>
      <c r="E33" s="25"/>
      <c r="F33" s="25"/>
      <c r="G33" s="25"/>
      <c r="H33" s="25"/>
      <c r="I33" s="25"/>
    </row>
    <row r="34" spans="2:5" ht="16.5" customHeight="1">
      <c r="B34" s="300" t="s">
        <v>195</v>
      </c>
      <c r="C34" s="300"/>
      <c r="D34" s="300"/>
      <c r="E34" s="300"/>
    </row>
    <row r="35" spans="2:7" ht="16.5" customHeight="1">
      <c r="B35" s="103" t="s">
        <v>112</v>
      </c>
      <c r="D35" s="251"/>
      <c r="E35" s="251"/>
      <c r="F35" s="271"/>
      <c r="G35" s="251"/>
    </row>
  </sheetData>
  <sheetProtection/>
  <mergeCells count="9">
    <mergeCell ref="B34:E34"/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13:D13 C19:J19 C22:D22 D6 C21:D21 C20:D20 C28" formula="1"/>
    <ignoredError sqref="E22:F22 G22:J22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10" zoomScalePageLayoutView="0" workbookViewId="0" topLeftCell="A1">
      <selection activeCell="D21" sqref="D21"/>
    </sheetView>
  </sheetViews>
  <sheetFormatPr defaultColWidth="9.140625" defaultRowHeight="12.75"/>
  <cols>
    <col min="1" max="1" width="19.421875" style="10" customWidth="1"/>
    <col min="2" max="2" width="10.7109375" style="10" customWidth="1"/>
    <col min="3" max="3" width="9.8515625" style="10" customWidth="1"/>
    <col min="4" max="4" width="12.8515625" style="10" customWidth="1"/>
    <col min="5" max="5" width="14.28125" style="10" customWidth="1"/>
    <col min="6" max="6" width="12.7109375" style="10" customWidth="1"/>
    <col min="7" max="7" width="14.421875" style="10" customWidth="1"/>
    <col min="8" max="16384" width="8.8515625" style="10" customWidth="1"/>
  </cols>
  <sheetData>
    <row r="1" spans="1:7" ht="18.75" customHeight="1">
      <c r="A1" s="114" t="s">
        <v>175</v>
      </c>
      <c r="B1" s="29"/>
      <c r="C1" s="29"/>
      <c r="D1" s="29"/>
      <c r="E1" s="29"/>
      <c r="F1" s="29"/>
      <c r="G1" s="30"/>
    </row>
    <row r="2" spans="1:7" ht="6.75" customHeight="1">
      <c r="A2" s="272"/>
      <c r="B2" s="31"/>
      <c r="C2" s="30"/>
      <c r="D2" s="30"/>
      <c r="E2" s="30"/>
      <c r="F2" s="30"/>
      <c r="G2" s="30"/>
    </row>
    <row r="3" spans="1:7" ht="21" customHeight="1">
      <c r="A3" s="308" t="s">
        <v>113</v>
      </c>
      <c r="B3" s="324" t="s">
        <v>44</v>
      </c>
      <c r="C3" s="325"/>
      <c r="D3" s="305" t="s">
        <v>114</v>
      </c>
      <c r="E3" s="305"/>
      <c r="F3" s="305"/>
      <c r="G3" s="305"/>
    </row>
    <row r="4" spans="1:7" ht="21" customHeight="1">
      <c r="A4" s="317"/>
      <c r="B4" s="318"/>
      <c r="C4" s="326"/>
      <c r="D4" s="316" t="s">
        <v>115</v>
      </c>
      <c r="E4" s="317" t="s">
        <v>116</v>
      </c>
      <c r="F4" s="316" t="s">
        <v>67</v>
      </c>
      <c r="G4" s="322" t="s">
        <v>76</v>
      </c>
    </row>
    <row r="5" spans="1:7" ht="21" customHeight="1">
      <c r="A5" s="309"/>
      <c r="B5" s="327"/>
      <c r="C5" s="328"/>
      <c r="D5" s="313"/>
      <c r="E5" s="321"/>
      <c r="F5" s="313"/>
      <c r="G5" s="323"/>
    </row>
    <row r="6" spans="1:8" ht="21" customHeight="1">
      <c r="A6" s="149" t="s">
        <v>44</v>
      </c>
      <c r="B6" s="49">
        <f>SUM(B8:B17)</f>
        <v>236506</v>
      </c>
      <c r="C6" s="150">
        <v>1</v>
      </c>
      <c r="D6" s="107">
        <f>SUM(D8:D17)</f>
        <v>64010</v>
      </c>
      <c r="E6" s="102">
        <f>D6/B6*100</f>
        <v>27.064852477315586</v>
      </c>
      <c r="F6" s="107">
        <f>SUM(F7:F17)</f>
        <v>172496</v>
      </c>
      <c r="G6" s="102">
        <f>F6/B6*100</f>
        <v>72.93514752268442</v>
      </c>
      <c r="H6" s="21"/>
    </row>
    <row r="7" spans="1:8" ht="18" customHeight="1">
      <c r="A7" s="36" t="s">
        <v>122</v>
      </c>
      <c r="B7" s="68"/>
      <c r="C7" s="26"/>
      <c r="D7" s="26"/>
      <c r="E7" s="26"/>
      <c r="F7" s="26"/>
      <c r="G7" s="26"/>
      <c r="H7" s="21"/>
    </row>
    <row r="8" spans="1:11" ht="18" customHeight="1">
      <c r="A8" s="115" t="s">
        <v>117</v>
      </c>
      <c r="B8" s="50">
        <f aca="true" t="shared" si="0" ref="B8:C13">D8+F8</f>
        <v>22368</v>
      </c>
      <c r="C8" s="105">
        <f t="shared" si="0"/>
        <v>9.457688177044135</v>
      </c>
      <c r="D8" s="17">
        <v>3283</v>
      </c>
      <c r="E8" s="118">
        <f>D8/B6%</f>
        <v>1.3881254598192012</v>
      </c>
      <c r="F8" s="17">
        <v>19085</v>
      </c>
      <c r="G8" s="106">
        <f>F8/B6%</f>
        <v>8.069562717224933</v>
      </c>
      <c r="H8" s="33"/>
      <c r="I8" s="11"/>
      <c r="K8" s="34"/>
    </row>
    <row r="9" spans="1:9" ht="18" customHeight="1">
      <c r="A9" s="115" t="s">
        <v>23</v>
      </c>
      <c r="B9" s="50">
        <f t="shared" si="0"/>
        <v>9260</v>
      </c>
      <c r="C9" s="105">
        <f t="shared" si="0"/>
        <v>3.91533407186287</v>
      </c>
      <c r="D9" s="17">
        <v>3728</v>
      </c>
      <c r="E9" s="118">
        <f>D9/B6%</f>
        <v>1.576281362840689</v>
      </c>
      <c r="F9" s="17">
        <v>5532</v>
      </c>
      <c r="G9" s="106">
        <f>F9/B6%</f>
        <v>2.339052709022181</v>
      </c>
      <c r="H9" s="21"/>
      <c r="I9" s="11"/>
    </row>
    <row r="10" spans="1:9" ht="18" customHeight="1">
      <c r="A10" s="115" t="s">
        <v>118</v>
      </c>
      <c r="B10" s="50">
        <f t="shared" si="0"/>
        <v>84735</v>
      </c>
      <c r="C10" s="105">
        <f t="shared" si="0"/>
        <v>35.82784369106915</v>
      </c>
      <c r="D10" s="17">
        <v>30837</v>
      </c>
      <c r="E10" s="118">
        <f>D10/B6%</f>
        <v>13.038569846008135</v>
      </c>
      <c r="F10" s="17">
        <v>53898</v>
      </c>
      <c r="G10" s="106">
        <f>F10/B6%</f>
        <v>22.789273845061015</v>
      </c>
      <c r="H10" s="21"/>
      <c r="I10" s="11"/>
    </row>
    <row r="11" spans="1:9" ht="18" customHeight="1">
      <c r="A11" s="115" t="s">
        <v>119</v>
      </c>
      <c r="B11" s="50">
        <f t="shared" si="0"/>
        <v>78771</v>
      </c>
      <c r="C11" s="105">
        <f t="shared" si="0"/>
        <v>33.30613176832723</v>
      </c>
      <c r="D11" s="17">
        <v>15886</v>
      </c>
      <c r="E11" s="118">
        <f>D11/B6%</f>
        <v>6.716954326740125</v>
      </c>
      <c r="F11" s="17">
        <v>62885</v>
      </c>
      <c r="G11" s="106">
        <f>F11/B6%</f>
        <v>26.589177441587108</v>
      </c>
      <c r="H11" s="21"/>
      <c r="I11" s="11"/>
    </row>
    <row r="12" spans="1:9" ht="18" customHeight="1">
      <c r="A12" s="115" t="s">
        <v>120</v>
      </c>
      <c r="B12" s="50">
        <f t="shared" si="0"/>
        <v>30676</v>
      </c>
      <c r="C12" s="105">
        <f t="shared" si="0"/>
        <v>12.970495463117215</v>
      </c>
      <c r="D12" s="17">
        <v>6004</v>
      </c>
      <c r="E12" s="118">
        <f>D12/B6%</f>
        <v>2.5386248129011526</v>
      </c>
      <c r="F12" s="17">
        <v>24672</v>
      </c>
      <c r="G12" s="106">
        <f>F12/B6%</f>
        <v>10.431870650216062</v>
      </c>
      <c r="H12" s="21"/>
      <c r="I12" s="11"/>
    </row>
    <row r="13" spans="1:9" ht="18" customHeight="1">
      <c r="A13" s="115" t="s">
        <v>121</v>
      </c>
      <c r="B13" s="50">
        <f t="shared" si="0"/>
        <v>1677</v>
      </c>
      <c r="C13" s="105">
        <f t="shared" si="0"/>
        <v>0.7090729199259215</v>
      </c>
      <c r="D13" s="17">
        <v>98</v>
      </c>
      <c r="E13" s="118">
        <f>D13/B6%</f>
        <v>0.04143658089012541</v>
      </c>
      <c r="F13" s="17">
        <v>1579</v>
      </c>
      <c r="G13" s="120">
        <f>F13/B6%</f>
        <v>0.6676363390357961</v>
      </c>
      <c r="I13" s="35"/>
    </row>
    <row r="14" spans="1:7" ht="18" customHeight="1">
      <c r="A14" s="36" t="s">
        <v>123</v>
      </c>
      <c r="B14" s="50"/>
      <c r="C14" s="105"/>
      <c r="D14" s="119"/>
      <c r="E14" s="118"/>
      <c r="F14" s="26"/>
      <c r="G14" s="120"/>
    </row>
    <row r="15" spans="1:7" ht="18" customHeight="1">
      <c r="A15" s="32" t="s">
        <v>21</v>
      </c>
      <c r="B15" s="50">
        <f aca="true" t="shared" si="1" ref="B15:C17">D15+F15</f>
        <v>4063</v>
      </c>
      <c r="C15" s="105">
        <f t="shared" si="1"/>
        <v>1.717926817924281</v>
      </c>
      <c r="D15" s="17">
        <v>3452</v>
      </c>
      <c r="E15" s="118">
        <f>D15/B6%</f>
        <v>1.4595824207419685</v>
      </c>
      <c r="F15" s="26">
        <v>611</v>
      </c>
      <c r="G15" s="120">
        <f>F15/B6%</f>
        <v>0.2583443971823125</v>
      </c>
    </row>
    <row r="16" spans="1:7" ht="18" customHeight="1">
      <c r="A16" s="115" t="s">
        <v>124</v>
      </c>
      <c r="B16" s="50">
        <f t="shared" si="1"/>
        <v>282</v>
      </c>
      <c r="C16" s="105">
        <f t="shared" si="1"/>
        <v>0.11923587562260578</v>
      </c>
      <c r="D16" s="17">
        <v>9</v>
      </c>
      <c r="E16" s="118">
        <f>D16/B6%</f>
        <v>0.0038054002858278436</v>
      </c>
      <c r="F16" s="26">
        <v>273</v>
      </c>
      <c r="G16" s="120">
        <f>F16/B6%</f>
        <v>0.11543047533677793</v>
      </c>
    </row>
    <row r="17" spans="1:7" ht="18" customHeight="1">
      <c r="A17" s="116" t="s">
        <v>125</v>
      </c>
      <c r="B17" s="51">
        <f t="shared" si="1"/>
        <v>4674</v>
      </c>
      <c r="C17" s="121">
        <f t="shared" si="1"/>
        <v>1.9762712151065935</v>
      </c>
      <c r="D17" s="22">
        <v>713</v>
      </c>
      <c r="E17" s="122">
        <f>D17/B6%</f>
        <v>0.3014722670883614</v>
      </c>
      <c r="F17" s="123">
        <v>3961</v>
      </c>
      <c r="G17" s="124">
        <f>F17/B6%</f>
        <v>1.6747989480182321</v>
      </c>
    </row>
    <row r="18" spans="2:7" ht="6" customHeight="1">
      <c r="B18" s="38"/>
      <c r="C18" s="39"/>
      <c r="D18" s="40"/>
      <c r="E18" s="39"/>
      <c r="F18" s="40"/>
      <c r="G18" s="41"/>
    </row>
    <row r="19" spans="1:9" ht="18" customHeight="1">
      <c r="A19" s="99" t="s">
        <v>97</v>
      </c>
      <c r="B19" s="24"/>
      <c r="C19" s="25"/>
      <c r="D19" s="25"/>
      <c r="E19" s="25"/>
      <c r="F19" s="25"/>
      <c r="G19" s="25"/>
      <c r="H19" s="25"/>
      <c r="I19" s="25"/>
    </row>
    <row r="20" spans="1:4" ht="18" customHeight="1">
      <c r="A20" s="117" t="s">
        <v>62</v>
      </c>
      <c r="B20" s="25"/>
      <c r="C20" s="25"/>
      <c r="D20" s="37"/>
    </row>
    <row r="21" spans="1:4" ht="18" customHeight="1">
      <c r="A21" s="113" t="s">
        <v>126</v>
      </c>
      <c r="B21" s="25"/>
      <c r="C21" s="25"/>
      <c r="D21" s="37"/>
    </row>
    <row r="22" spans="1:4" ht="18" customHeight="1">
      <c r="A22" s="300" t="s">
        <v>72</v>
      </c>
      <c r="B22" s="300"/>
      <c r="C22" s="300"/>
      <c r="D22" s="300"/>
    </row>
    <row r="23" ht="18" customHeight="1">
      <c r="A23" s="103" t="s">
        <v>73</v>
      </c>
    </row>
    <row r="24" ht="18" customHeight="1">
      <c r="A24" s="108" t="s">
        <v>127</v>
      </c>
    </row>
    <row r="25" ht="18" customHeight="1">
      <c r="A25" s="108" t="s">
        <v>128</v>
      </c>
    </row>
    <row r="26" ht="12.75">
      <c r="A26" s="108" t="s">
        <v>129</v>
      </c>
    </row>
  </sheetData>
  <sheetProtection/>
  <mergeCells count="8">
    <mergeCell ref="A22:D22"/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7"/>
  <sheetViews>
    <sheetView zoomScaleSheetLayoutView="110" zoomScalePageLayoutView="0" workbookViewId="0" topLeftCell="A1">
      <selection activeCell="B5" sqref="B3:B5"/>
    </sheetView>
  </sheetViews>
  <sheetFormatPr defaultColWidth="9.140625" defaultRowHeight="12.75"/>
  <cols>
    <col min="1" max="1" width="1.421875" style="37" customWidth="1"/>
    <col min="2" max="2" width="28.7109375" style="37" customWidth="1"/>
    <col min="3" max="3" width="16.57421875" style="37" customWidth="1"/>
    <col min="4" max="5" width="16.7109375" style="37" customWidth="1"/>
    <col min="6" max="6" width="17.421875" style="37" customWidth="1"/>
    <col min="7" max="16384" width="8.8515625" style="37" customWidth="1"/>
  </cols>
  <sheetData>
    <row r="1" spans="2:5" ht="18.75" customHeight="1">
      <c r="B1" s="331" t="s">
        <v>176</v>
      </c>
      <c r="C1" s="331"/>
      <c r="D1" s="331"/>
      <c r="E1" s="331"/>
    </row>
    <row r="2" ht="4.5" customHeight="1"/>
    <row r="3" spans="2:6" ht="19.5" customHeight="1">
      <c r="B3" s="329" t="s">
        <v>130</v>
      </c>
      <c r="C3" s="304" t="s">
        <v>131</v>
      </c>
      <c r="D3" s="305"/>
      <c r="E3" s="305"/>
      <c r="F3" s="305"/>
    </row>
    <row r="4" spans="2:6" ht="19.5" customHeight="1">
      <c r="B4" s="330"/>
      <c r="C4" s="48" t="s">
        <v>44</v>
      </c>
      <c r="D4" s="94" t="s">
        <v>132</v>
      </c>
      <c r="E4" s="94" t="s">
        <v>133</v>
      </c>
      <c r="F4" s="94" t="s">
        <v>134</v>
      </c>
    </row>
    <row r="5" spans="2:6" ht="19.5" customHeight="1">
      <c r="B5" s="94" t="s">
        <v>44</v>
      </c>
      <c r="C5" s="273">
        <f>SUM(C6:C20)</f>
        <v>164403</v>
      </c>
      <c r="D5" s="274">
        <f>SUM(D6:D20)</f>
        <v>64016</v>
      </c>
      <c r="E5" s="274">
        <f>SUM(E6:E20)</f>
        <v>96959</v>
      </c>
      <c r="F5" s="274">
        <f>SUM(F6:F20)</f>
        <v>3428</v>
      </c>
    </row>
    <row r="6" spans="2:6" ht="21" customHeight="1">
      <c r="B6" s="15" t="s">
        <v>135</v>
      </c>
      <c r="C6" s="166">
        <f>SUM(D6:F6)</f>
        <v>2509</v>
      </c>
      <c r="D6" s="275">
        <v>979</v>
      </c>
      <c r="E6" s="165">
        <v>1511</v>
      </c>
      <c r="F6" s="275">
        <v>19</v>
      </c>
    </row>
    <row r="7" spans="2:6" ht="21" customHeight="1">
      <c r="B7" s="15" t="s">
        <v>136</v>
      </c>
      <c r="C7" s="162">
        <f>SUM(D7:F7)</f>
        <v>4411</v>
      </c>
      <c r="D7" s="240">
        <v>2217</v>
      </c>
      <c r="E7" s="119">
        <v>2168</v>
      </c>
      <c r="F7" s="240">
        <v>26</v>
      </c>
    </row>
    <row r="8" spans="2:6" ht="21" customHeight="1">
      <c r="B8" s="15" t="s">
        <v>137</v>
      </c>
      <c r="C8" s="162">
        <f aca="true" t="shared" si="0" ref="C8:C20">SUM(D8:F8)</f>
        <v>5706</v>
      </c>
      <c r="D8" s="240">
        <v>3096</v>
      </c>
      <c r="E8" s="119">
        <v>2590</v>
      </c>
      <c r="F8" s="240">
        <v>20</v>
      </c>
    </row>
    <row r="9" spans="2:6" ht="21" customHeight="1">
      <c r="B9" s="15" t="s">
        <v>138</v>
      </c>
      <c r="C9" s="162">
        <f t="shared" si="0"/>
        <v>7219</v>
      </c>
      <c r="D9" s="240">
        <v>3780</v>
      </c>
      <c r="E9" s="119">
        <v>3386</v>
      </c>
      <c r="F9" s="240">
        <v>53</v>
      </c>
    </row>
    <row r="10" spans="2:6" ht="21" customHeight="1">
      <c r="B10" s="15" t="s">
        <v>139</v>
      </c>
      <c r="C10" s="162">
        <f t="shared" si="0"/>
        <v>10152</v>
      </c>
      <c r="D10" s="240">
        <v>6039</v>
      </c>
      <c r="E10" s="119">
        <v>4049</v>
      </c>
      <c r="F10" s="240">
        <v>64</v>
      </c>
    </row>
    <row r="11" spans="2:6" ht="21" customHeight="1">
      <c r="B11" s="15" t="s">
        <v>140</v>
      </c>
      <c r="C11" s="162">
        <f t="shared" si="0"/>
        <v>9300</v>
      </c>
      <c r="D11" s="240">
        <v>5974</v>
      </c>
      <c r="E11" s="119">
        <v>3223</v>
      </c>
      <c r="F11" s="240">
        <v>103</v>
      </c>
    </row>
    <row r="12" spans="2:6" ht="21" customHeight="1">
      <c r="B12" s="15" t="s">
        <v>141</v>
      </c>
      <c r="C12" s="162">
        <f t="shared" si="0"/>
        <v>30454</v>
      </c>
      <c r="D12" s="240">
        <v>12219</v>
      </c>
      <c r="E12" s="119">
        <v>16670</v>
      </c>
      <c r="F12" s="240">
        <v>1565</v>
      </c>
    </row>
    <row r="13" spans="2:6" ht="21" customHeight="1">
      <c r="B13" s="15" t="s">
        <v>142</v>
      </c>
      <c r="C13" s="162">
        <f t="shared" si="0"/>
        <v>49298</v>
      </c>
      <c r="D13" s="240">
        <v>20996</v>
      </c>
      <c r="E13" s="119">
        <v>27875</v>
      </c>
      <c r="F13" s="240">
        <v>427</v>
      </c>
    </row>
    <row r="14" spans="2:6" ht="21" customHeight="1">
      <c r="B14" s="15" t="s">
        <v>143</v>
      </c>
      <c r="C14" s="162">
        <f t="shared" si="0"/>
        <v>33464</v>
      </c>
      <c r="D14" s="240">
        <v>7121</v>
      </c>
      <c r="E14" s="119">
        <v>26001</v>
      </c>
      <c r="F14" s="240">
        <v>342</v>
      </c>
    </row>
    <row r="15" spans="2:6" ht="21" customHeight="1">
      <c r="B15" s="15" t="s">
        <v>144</v>
      </c>
      <c r="C15" s="162">
        <f t="shared" si="0"/>
        <v>3208</v>
      </c>
      <c r="D15" s="240">
        <v>892</v>
      </c>
      <c r="E15" s="119">
        <v>2124</v>
      </c>
      <c r="F15" s="240">
        <v>192</v>
      </c>
    </row>
    <row r="16" spans="2:6" ht="21" customHeight="1">
      <c r="B16" s="15" t="s">
        <v>145</v>
      </c>
      <c r="C16" s="162">
        <f t="shared" si="0"/>
        <v>1093</v>
      </c>
      <c r="D16" s="240">
        <v>99</v>
      </c>
      <c r="E16" s="119">
        <v>917</v>
      </c>
      <c r="F16" s="240">
        <v>77</v>
      </c>
    </row>
    <row r="17" spans="2:6" ht="21" customHeight="1">
      <c r="B17" s="15" t="s">
        <v>146</v>
      </c>
      <c r="C17" s="162">
        <f t="shared" si="0"/>
        <v>595</v>
      </c>
      <c r="D17" s="240">
        <v>21</v>
      </c>
      <c r="E17" s="119">
        <v>558</v>
      </c>
      <c r="F17" s="240">
        <v>16</v>
      </c>
    </row>
    <row r="18" spans="2:6" ht="21" customHeight="1">
      <c r="B18" s="15" t="s">
        <v>147</v>
      </c>
      <c r="C18" s="162">
        <f t="shared" si="0"/>
        <v>593</v>
      </c>
      <c r="D18" s="240">
        <v>9</v>
      </c>
      <c r="E18" s="119">
        <v>513</v>
      </c>
      <c r="F18" s="240">
        <v>71</v>
      </c>
    </row>
    <row r="19" spans="2:6" ht="21" customHeight="1">
      <c r="B19" s="15" t="s">
        <v>148</v>
      </c>
      <c r="C19" s="162">
        <f t="shared" si="0"/>
        <v>2327</v>
      </c>
      <c r="D19" s="240">
        <v>166</v>
      </c>
      <c r="E19" s="119">
        <v>1813</v>
      </c>
      <c r="F19" s="240">
        <v>348</v>
      </c>
    </row>
    <row r="20" spans="2:6" ht="21" customHeight="1">
      <c r="B20" s="16" t="s">
        <v>134</v>
      </c>
      <c r="C20" s="194">
        <f t="shared" si="0"/>
        <v>4074</v>
      </c>
      <c r="D20" s="244">
        <v>408</v>
      </c>
      <c r="E20" s="195">
        <v>3561</v>
      </c>
      <c r="F20" s="244">
        <v>105</v>
      </c>
    </row>
    <row r="21" spans="2:6" ht="19.5" customHeight="1">
      <c r="B21" s="28" t="s">
        <v>109</v>
      </c>
      <c r="C21" s="255">
        <f>E21+D21+F21</f>
        <v>100</v>
      </c>
      <c r="D21" s="276">
        <f>D5/C5*100</f>
        <v>38.93846219351229</v>
      </c>
      <c r="E21" s="276">
        <f>E5/C5%</f>
        <v>58.97641770527302</v>
      </c>
      <c r="F21" s="276">
        <f>F5/C5%</f>
        <v>2.0851201012146983</v>
      </c>
    </row>
    <row r="22" ht="6.75" customHeight="1"/>
    <row r="23" spans="2:6" ht="18" customHeight="1">
      <c r="B23" s="99" t="s">
        <v>149</v>
      </c>
      <c r="C23" s="24"/>
      <c r="D23" s="24"/>
      <c r="E23" s="25"/>
      <c r="F23" s="25"/>
    </row>
    <row r="24" spans="2:6" ht="18" customHeight="1">
      <c r="B24" s="117" t="s">
        <v>150</v>
      </c>
      <c r="C24" s="24"/>
      <c r="D24" s="24"/>
      <c r="E24" s="25"/>
      <c r="F24" s="25"/>
    </row>
    <row r="25" spans="2:4" ht="18" customHeight="1">
      <c r="B25" s="113" t="s">
        <v>196</v>
      </c>
      <c r="C25" s="25"/>
      <c r="D25" s="25"/>
    </row>
    <row r="26" spans="2:5" ht="18" customHeight="1">
      <c r="B26" s="300" t="s">
        <v>187</v>
      </c>
      <c r="C26" s="300"/>
      <c r="D26" s="300"/>
      <c r="E26" s="300"/>
    </row>
    <row r="27" ht="18" customHeight="1">
      <c r="B27" s="103" t="s">
        <v>151</v>
      </c>
    </row>
  </sheetData>
  <sheetProtection/>
  <mergeCells count="4">
    <mergeCell ref="B3:B4"/>
    <mergeCell ref="C3:F3"/>
    <mergeCell ref="B1:E1"/>
    <mergeCell ref="B26:E26"/>
  </mergeCells>
  <printOptions/>
  <pageMargins left="0.25" right="0.3937007874015748" top="0.35433070866141736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8.8515625" style="3" customWidth="1"/>
    <col min="2" max="17" width="9.00390625" style="3" customWidth="1"/>
    <col min="18" max="16384" width="8.8515625" style="3" customWidth="1"/>
  </cols>
  <sheetData>
    <row r="1" spans="1:17" ht="18" customHeight="1">
      <c r="A1" s="125" t="s">
        <v>199</v>
      </c>
      <c r="B1" s="125"/>
      <c r="C1" s="125"/>
      <c r="D1" s="125"/>
      <c r="E1" s="125"/>
      <c r="F1" s="125"/>
      <c r="G1" s="125"/>
      <c r="H1" s="125"/>
      <c r="I1" s="125"/>
      <c r="J1" s="72"/>
      <c r="K1" s="72"/>
      <c r="L1" s="72"/>
      <c r="M1" s="72"/>
      <c r="N1" s="72"/>
      <c r="O1" s="72"/>
      <c r="P1" s="72"/>
      <c r="Q1" s="72"/>
    </row>
    <row r="2" spans="1:17" ht="7.5" customHeight="1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9.5" customHeight="1">
      <c r="A3" s="338" t="s">
        <v>170</v>
      </c>
      <c r="B3" s="335" t="s">
        <v>44</v>
      </c>
      <c r="C3" s="332"/>
      <c r="D3" s="332"/>
      <c r="E3" s="332"/>
      <c r="F3" s="332" t="s">
        <v>171</v>
      </c>
      <c r="G3" s="332"/>
      <c r="H3" s="332"/>
      <c r="I3" s="336" t="s">
        <v>69</v>
      </c>
      <c r="J3" s="336"/>
      <c r="K3" s="336"/>
      <c r="L3" s="337" t="s">
        <v>67</v>
      </c>
      <c r="M3" s="337"/>
      <c r="N3" s="337"/>
      <c r="O3" s="332" t="s">
        <v>172</v>
      </c>
      <c r="P3" s="332"/>
      <c r="Q3" s="332"/>
    </row>
    <row r="4" spans="1:17" ht="19.5" customHeight="1">
      <c r="A4" s="339"/>
      <c r="B4" s="333" t="s">
        <v>44</v>
      </c>
      <c r="C4" s="333"/>
      <c r="D4" s="158" t="s">
        <v>65</v>
      </c>
      <c r="E4" s="158" t="s">
        <v>66</v>
      </c>
      <c r="F4" s="158" t="s">
        <v>44</v>
      </c>
      <c r="G4" s="158" t="s">
        <v>65</v>
      </c>
      <c r="H4" s="158" t="s">
        <v>66</v>
      </c>
      <c r="I4" s="158" t="s">
        <v>44</v>
      </c>
      <c r="J4" s="158" t="s">
        <v>65</v>
      </c>
      <c r="K4" s="158" t="s">
        <v>66</v>
      </c>
      <c r="L4" s="158" t="s">
        <v>44</v>
      </c>
      <c r="M4" s="158" t="s">
        <v>65</v>
      </c>
      <c r="N4" s="158" t="s">
        <v>66</v>
      </c>
      <c r="O4" s="158" t="s">
        <v>44</v>
      </c>
      <c r="P4" s="158" t="s">
        <v>65</v>
      </c>
      <c r="Q4" s="158" t="s">
        <v>66</v>
      </c>
    </row>
    <row r="5" spans="1:17" ht="19.5" customHeight="1">
      <c r="A5" s="155" t="s">
        <v>44</v>
      </c>
      <c r="B5" s="156">
        <f>SUM(B6:B24)</f>
        <v>240549</v>
      </c>
      <c r="C5" s="157" t="s">
        <v>27</v>
      </c>
      <c r="D5" s="156">
        <f aca="true" t="shared" si="0" ref="D5:Q5">SUM(D6:D24)</f>
        <v>117042</v>
      </c>
      <c r="E5" s="156">
        <f t="shared" si="0"/>
        <v>123507</v>
      </c>
      <c r="F5" s="156">
        <f t="shared" si="0"/>
        <v>60890</v>
      </c>
      <c r="G5" s="156">
        <f t="shared" si="0"/>
        <v>27374</v>
      </c>
      <c r="H5" s="156">
        <f t="shared" si="0"/>
        <v>33516</v>
      </c>
      <c r="I5" s="156">
        <f t="shared" si="0"/>
        <v>3784</v>
      </c>
      <c r="J5" s="156">
        <f t="shared" si="0"/>
        <v>1766</v>
      </c>
      <c r="K5" s="156">
        <f t="shared" si="0"/>
        <v>2018</v>
      </c>
      <c r="L5" s="156">
        <f t="shared" si="0"/>
        <v>175566</v>
      </c>
      <c r="M5" s="156">
        <f t="shared" si="0"/>
        <v>87807</v>
      </c>
      <c r="N5" s="156">
        <f t="shared" si="0"/>
        <v>87759</v>
      </c>
      <c r="O5" s="156">
        <f t="shared" si="0"/>
        <v>309</v>
      </c>
      <c r="P5" s="156">
        <f t="shared" si="0"/>
        <v>95</v>
      </c>
      <c r="Q5" s="156">
        <f t="shared" si="0"/>
        <v>214</v>
      </c>
    </row>
    <row r="6" spans="1:17" ht="19.5" customHeight="1">
      <c r="A6" s="74" t="s">
        <v>28</v>
      </c>
      <c r="B6" s="176">
        <f>D6+E6</f>
        <v>60890</v>
      </c>
      <c r="C6" s="75">
        <f>(B6/$B$5)*100</f>
        <v>25.312930005944732</v>
      </c>
      <c r="D6" s="176">
        <v>27374</v>
      </c>
      <c r="E6" s="176">
        <v>33516</v>
      </c>
      <c r="F6" s="176">
        <v>60890</v>
      </c>
      <c r="G6" s="176">
        <v>27374</v>
      </c>
      <c r="H6" s="176">
        <v>33516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6">
        <v>0</v>
      </c>
    </row>
    <row r="7" spans="1:17" ht="19.5" customHeight="1">
      <c r="A7" s="126" t="s">
        <v>78</v>
      </c>
      <c r="B7" s="176">
        <f aca="true" t="shared" si="1" ref="B7:B24">D7+E7</f>
        <v>4846</v>
      </c>
      <c r="C7" s="75">
        <f aca="true" t="shared" si="2" ref="C7:C24">(B7/$B$5)*100</f>
        <v>2.0145583644080833</v>
      </c>
      <c r="D7" s="176">
        <v>2633</v>
      </c>
      <c r="E7" s="176">
        <v>2213</v>
      </c>
      <c r="F7" s="176">
        <v>0</v>
      </c>
      <c r="G7" s="176">
        <v>0</v>
      </c>
      <c r="H7" s="176">
        <v>0</v>
      </c>
      <c r="I7" s="176">
        <v>81</v>
      </c>
      <c r="J7" s="176">
        <v>47</v>
      </c>
      <c r="K7" s="176">
        <v>34</v>
      </c>
      <c r="L7" s="176">
        <v>4765</v>
      </c>
      <c r="M7" s="176">
        <v>2586</v>
      </c>
      <c r="N7" s="176">
        <v>2179</v>
      </c>
      <c r="O7" s="176">
        <v>0</v>
      </c>
      <c r="P7" s="176">
        <v>0</v>
      </c>
      <c r="Q7" s="176">
        <v>0</v>
      </c>
    </row>
    <row r="8" spans="1:17" ht="19.5" customHeight="1">
      <c r="A8" s="126" t="s">
        <v>79</v>
      </c>
      <c r="B8" s="176">
        <f t="shared" si="1"/>
        <v>3979</v>
      </c>
      <c r="C8" s="75">
        <f t="shared" si="2"/>
        <v>1.654132837800199</v>
      </c>
      <c r="D8" s="176">
        <v>1763</v>
      </c>
      <c r="E8" s="176">
        <v>2216</v>
      </c>
      <c r="F8" s="176">
        <v>0</v>
      </c>
      <c r="G8" s="176">
        <v>0</v>
      </c>
      <c r="H8" s="176">
        <v>0</v>
      </c>
      <c r="I8" s="176">
        <v>229</v>
      </c>
      <c r="J8" s="176">
        <v>111</v>
      </c>
      <c r="K8" s="176">
        <v>118</v>
      </c>
      <c r="L8" s="176">
        <v>3712</v>
      </c>
      <c r="M8" s="176">
        <v>1625</v>
      </c>
      <c r="N8" s="176">
        <v>2087</v>
      </c>
      <c r="O8" s="176">
        <v>38</v>
      </c>
      <c r="P8" s="176">
        <v>27</v>
      </c>
      <c r="Q8" s="176">
        <v>11</v>
      </c>
    </row>
    <row r="9" spans="1:17" ht="19.5" customHeight="1">
      <c r="A9" s="126" t="s">
        <v>80</v>
      </c>
      <c r="B9" s="176">
        <f t="shared" si="1"/>
        <v>1</v>
      </c>
      <c r="C9" s="75">
        <f t="shared" si="2"/>
        <v>0.00041571571696411133</v>
      </c>
      <c r="D9" s="176">
        <v>0</v>
      </c>
      <c r="E9" s="176">
        <v>1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1</v>
      </c>
      <c r="M9" s="176">
        <v>0</v>
      </c>
      <c r="N9" s="176">
        <v>1</v>
      </c>
      <c r="O9" s="176">
        <v>0</v>
      </c>
      <c r="P9" s="176">
        <v>0</v>
      </c>
      <c r="Q9" s="176">
        <v>0</v>
      </c>
    </row>
    <row r="10" spans="1:17" ht="19.5" customHeight="1">
      <c r="A10" s="126" t="s">
        <v>81</v>
      </c>
      <c r="B10" s="176">
        <f t="shared" si="1"/>
        <v>3062</v>
      </c>
      <c r="C10" s="75">
        <f t="shared" si="2"/>
        <v>1.2729215253441086</v>
      </c>
      <c r="D10" s="176">
        <v>1168</v>
      </c>
      <c r="E10" s="176">
        <v>1894</v>
      </c>
      <c r="F10" s="176">
        <v>0</v>
      </c>
      <c r="G10" s="176">
        <v>0</v>
      </c>
      <c r="H10" s="176">
        <v>0</v>
      </c>
      <c r="I10" s="176">
        <v>129</v>
      </c>
      <c r="J10" s="176">
        <v>49</v>
      </c>
      <c r="K10" s="176">
        <v>80</v>
      </c>
      <c r="L10" s="176">
        <v>2920</v>
      </c>
      <c r="M10" s="176">
        <v>1118</v>
      </c>
      <c r="N10" s="176">
        <v>1802</v>
      </c>
      <c r="O10" s="176">
        <v>13</v>
      </c>
      <c r="P10" s="176">
        <v>1</v>
      </c>
      <c r="Q10" s="176">
        <v>12</v>
      </c>
    </row>
    <row r="11" spans="1:17" ht="19.5" customHeight="1">
      <c r="A11" s="126" t="s">
        <v>82</v>
      </c>
      <c r="B11" s="176">
        <f t="shared" si="1"/>
        <v>99397</v>
      </c>
      <c r="C11" s="75">
        <f t="shared" si="2"/>
        <v>41.32089511908177</v>
      </c>
      <c r="D11" s="176">
        <v>51597</v>
      </c>
      <c r="E11" s="176">
        <v>47800</v>
      </c>
      <c r="F11" s="176">
        <v>0</v>
      </c>
      <c r="G11" s="176">
        <v>0</v>
      </c>
      <c r="H11" s="176">
        <v>0</v>
      </c>
      <c r="I11" s="176">
        <v>1572</v>
      </c>
      <c r="J11" s="176">
        <v>775</v>
      </c>
      <c r="K11" s="176">
        <v>797</v>
      </c>
      <c r="L11" s="176">
        <v>97696</v>
      </c>
      <c r="M11" s="176">
        <v>50776</v>
      </c>
      <c r="N11" s="176">
        <v>46920</v>
      </c>
      <c r="O11" s="176">
        <v>129</v>
      </c>
      <c r="P11" s="176">
        <v>46</v>
      </c>
      <c r="Q11" s="176">
        <v>83</v>
      </c>
    </row>
    <row r="12" spans="1:17" ht="19.5" customHeight="1">
      <c r="A12" s="126" t="s">
        <v>83</v>
      </c>
      <c r="B12" s="176">
        <f t="shared" si="1"/>
        <v>25055</v>
      </c>
      <c r="C12" s="75">
        <f t="shared" si="2"/>
        <v>10.415757288535808</v>
      </c>
      <c r="D12" s="176">
        <v>13001</v>
      </c>
      <c r="E12" s="176">
        <v>12054</v>
      </c>
      <c r="F12" s="176">
        <v>0</v>
      </c>
      <c r="G12" s="176">
        <v>0</v>
      </c>
      <c r="H12" s="176">
        <v>0</v>
      </c>
      <c r="I12" s="176">
        <v>491</v>
      </c>
      <c r="J12" s="176">
        <v>244</v>
      </c>
      <c r="K12" s="176">
        <v>247</v>
      </c>
      <c r="L12" s="176">
        <v>24550</v>
      </c>
      <c r="M12" s="176">
        <v>12751</v>
      </c>
      <c r="N12" s="176">
        <v>11799</v>
      </c>
      <c r="O12" s="176">
        <v>14</v>
      </c>
      <c r="P12" s="176">
        <v>6</v>
      </c>
      <c r="Q12" s="176">
        <v>8</v>
      </c>
    </row>
    <row r="13" spans="1:17" ht="19.5" customHeight="1">
      <c r="A13" s="127" t="s">
        <v>85</v>
      </c>
      <c r="B13" s="176">
        <f t="shared" si="1"/>
        <v>3060</v>
      </c>
      <c r="C13" s="75">
        <f t="shared" si="2"/>
        <v>1.2720900939101805</v>
      </c>
      <c r="D13" s="176">
        <v>1477</v>
      </c>
      <c r="E13" s="176">
        <v>1583</v>
      </c>
      <c r="F13" s="176">
        <v>0</v>
      </c>
      <c r="G13" s="176">
        <v>0</v>
      </c>
      <c r="H13" s="176">
        <v>0</v>
      </c>
      <c r="I13" s="176">
        <v>91</v>
      </c>
      <c r="J13" s="176">
        <v>37</v>
      </c>
      <c r="K13" s="176">
        <v>54</v>
      </c>
      <c r="L13" s="176">
        <v>2968</v>
      </c>
      <c r="M13" s="176">
        <v>1439</v>
      </c>
      <c r="N13" s="176">
        <v>1529</v>
      </c>
      <c r="O13" s="176">
        <v>1</v>
      </c>
      <c r="P13" s="176">
        <v>1</v>
      </c>
      <c r="Q13" s="176">
        <v>0</v>
      </c>
    </row>
    <row r="14" spans="1:17" ht="19.5" customHeight="1">
      <c r="A14" s="127" t="s">
        <v>17</v>
      </c>
      <c r="B14" s="176">
        <f t="shared" si="1"/>
        <v>612</v>
      </c>
      <c r="C14" s="75">
        <f t="shared" si="2"/>
        <v>0.25441801878203607</v>
      </c>
      <c r="D14" s="176">
        <v>307</v>
      </c>
      <c r="E14" s="176">
        <v>305</v>
      </c>
      <c r="F14" s="176">
        <v>0</v>
      </c>
      <c r="G14" s="176">
        <v>0</v>
      </c>
      <c r="H14" s="176">
        <v>0</v>
      </c>
      <c r="I14" s="176">
        <v>13</v>
      </c>
      <c r="J14" s="176">
        <v>9</v>
      </c>
      <c r="K14" s="176">
        <v>4</v>
      </c>
      <c r="L14" s="176">
        <v>599</v>
      </c>
      <c r="M14" s="176">
        <v>298</v>
      </c>
      <c r="N14" s="176">
        <v>301</v>
      </c>
      <c r="O14" s="176">
        <v>0</v>
      </c>
      <c r="P14" s="176">
        <v>0</v>
      </c>
      <c r="Q14" s="176">
        <v>0</v>
      </c>
    </row>
    <row r="15" spans="1:17" ht="19.5" customHeight="1">
      <c r="A15" s="127" t="s">
        <v>18</v>
      </c>
      <c r="B15" s="176">
        <f t="shared" si="1"/>
        <v>461</v>
      </c>
      <c r="C15" s="75">
        <f t="shared" si="2"/>
        <v>0.19164494552045527</v>
      </c>
      <c r="D15" s="176">
        <v>206</v>
      </c>
      <c r="E15" s="176">
        <v>255</v>
      </c>
      <c r="F15" s="176">
        <v>0</v>
      </c>
      <c r="G15" s="176">
        <v>0</v>
      </c>
      <c r="H15" s="176">
        <v>0</v>
      </c>
      <c r="I15" s="176">
        <v>19</v>
      </c>
      <c r="J15" s="176">
        <v>9</v>
      </c>
      <c r="K15" s="176">
        <v>10</v>
      </c>
      <c r="L15" s="176">
        <v>442</v>
      </c>
      <c r="M15" s="176">
        <v>197</v>
      </c>
      <c r="N15" s="176">
        <v>245</v>
      </c>
      <c r="O15" s="176">
        <v>0</v>
      </c>
      <c r="P15" s="176">
        <v>0</v>
      </c>
      <c r="Q15" s="176">
        <v>0</v>
      </c>
    </row>
    <row r="16" spans="1:17" ht="19.5" customHeight="1">
      <c r="A16" s="127" t="s">
        <v>86</v>
      </c>
      <c r="B16" s="176">
        <f t="shared" si="1"/>
        <v>1437</v>
      </c>
      <c r="C16" s="75">
        <f t="shared" si="2"/>
        <v>0.5973834852774279</v>
      </c>
      <c r="D16" s="176">
        <v>739</v>
      </c>
      <c r="E16" s="176">
        <v>698</v>
      </c>
      <c r="F16" s="176">
        <v>0</v>
      </c>
      <c r="G16" s="176">
        <v>0</v>
      </c>
      <c r="H16" s="176">
        <v>0</v>
      </c>
      <c r="I16" s="176">
        <v>27</v>
      </c>
      <c r="J16" s="176">
        <v>17</v>
      </c>
      <c r="K16" s="176">
        <v>10</v>
      </c>
      <c r="L16" s="176">
        <v>1410</v>
      </c>
      <c r="M16" s="176">
        <v>722</v>
      </c>
      <c r="N16" s="176">
        <v>688</v>
      </c>
      <c r="O16" s="176">
        <v>0</v>
      </c>
      <c r="P16" s="176">
        <v>0</v>
      </c>
      <c r="Q16" s="176">
        <v>0</v>
      </c>
    </row>
    <row r="17" spans="1:17" ht="19.5" customHeight="1">
      <c r="A17" s="127" t="s">
        <v>87</v>
      </c>
      <c r="B17" s="176">
        <f t="shared" si="1"/>
        <v>4099</v>
      </c>
      <c r="C17" s="75">
        <f t="shared" si="2"/>
        <v>1.7040187238358921</v>
      </c>
      <c r="D17" s="176">
        <v>1348</v>
      </c>
      <c r="E17" s="176">
        <v>2751</v>
      </c>
      <c r="F17" s="176">
        <v>0</v>
      </c>
      <c r="G17" s="176">
        <v>0</v>
      </c>
      <c r="H17" s="176">
        <v>0</v>
      </c>
      <c r="I17" s="176">
        <v>147</v>
      </c>
      <c r="J17" s="176">
        <v>38</v>
      </c>
      <c r="K17" s="176">
        <v>109</v>
      </c>
      <c r="L17" s="176">
        <v>3861</v>
      </c>
      <c r="M17" s="176">
        <v>1310</v>
      </c>
      <c r="N17" s="176">
        <v>2551</v>
      </c>
      <c r="O17" s="176">
        <v>91</v>
      </c>
      <c r="P17" s="176">
        <v>0</v>
      </c>
      <c r="Q17" s="176">
        <v>91</v>
      </c>
    </row>
    <row r="18" spans="1:17" ht="19.5" customHeight="1">
      <c r="A18" s="127" t="s">
        <v>89</v>
      </c>
      <c r="B18" s="176">
        <f t="shared" si="1"/>
        <v>21606</v>
      </c>
      <c r="C18" s="75">
        <f t="shared" si="2"/>
        <v>8.981953780726588</v>
      </c>
      <c r="D18" s="176">
        <v>11242</v>
      </c>
      <c r="E18" s="176">
        <v>10364</v>
      </c>
      <c r="F18" s="176">
        <v>0</v>
      </c>
      <c r="G18" s="176">
        <v>0</v>
      </c>
      <c r="H18" s="176">
        <v>0</v>
      </c>
      <c r="I18" s="176">
        <v>589</v>
      </c>
      <c r="J18" s="176">
        <v>281</v>
      </c>
      <c r="K18" s="176">
        <v>308</v>
      </c>
      <c r="L18" s="176">
        <v>20996</v>
      </c>
      <c r="M18" s="176">
        <v>10948</v>
      </c>
      <c r="N18" s="176">
        <v>10048</v>
      </c>
      <c r="O18" s="176">
        <v>21</v>
      </c>
      <c r="P18" s="176">
        <v>13</v>
      </c>
      <c r="Q18" s="176">
        <v>8</v>
      </c>
    </row>
    <row r="19" spans="1:17" ht="19.5" customHeight="1">
      <c r="A19" s="127" t="s">
        <v>90</v>
      </c>
      <c r="B19" s="176">
        <f t="shared" si="1"/>
        <v>581</v>
      </c>
      <c r="C19" s="75">
        <f t="shared" si="2"/>
        <v>0.24153083155614863</v>
      </c>
      <c r="D19" s="176">
        <v>310</v>
      </c>
      <c r="E19" s="176">
        <v>271</v>
      </c>
      <c r="F19" s="176">
        <v>0</v>
      </c>
      <c r="G19" s="176">
        <v>0</v>
      </c>
      <c r="H19" s="176">
        <v>0</v>
      </c>
      <c r="I19" s="176">
        <v>25</v>
      </c>
      <c r="J19" s="176">
        <v>9</v>
      </c>
      <c r="K19" s="176">
        <v>16</v>
      </c>
      <c r="L19" s="176">
        <v>556</v>
      </c>
      <c r="M19" s="176">
        <v>301</v>
      </c>
      <c r="N19" s="176">
        <v>255</v>
      </c>
      <c r="O19" s="176">
        <v>0</v>
      </c>
      <c r="P19" s="176">
        <v>0</v>
      </c>
      <c r="Q19" s="176">
        <v>0</v>
      </c>
    </row>
    <row r="20" spans="1:17" ht="19.5" customHeight="1">
      <c r="A20" s="74" t="s">
        <v>91</v>
      </c>
      <c r="B20" s="176">
        <f t="shared" si="1"/>
        <v>938</v>
      </c>
      <c r="C20" s="75">
        <f t="shared" si="2"/>
        <v>0.38994134251233636</v>
      </c>
      <c r="D20" s="176">
        <v>419</v>
      </c>
      <c r="E20" s="176">
        <v>519</v>
      </c>
      <c r="F20" s="176">
        <v>0</v>
      </c>
      <c r="G20" s="176">
        <v>0</v>
      </c>
      <c r="H20" s="176">
        <v>0</v>
      </c>
      <c r="I20" s="176">
        <v>69</v>
      </c>
      <c r="J20" s="176">
        <v>36</v>
      </c>
      <c r="K20" s="176">
        <v>33</v>
      </c>
      <c r="L20" s="176">
        <v>869</v>
      </c>
      <c r="M20" s="176">
        <v>383</v>
      </c>
      <c r="N20" s="176">
        <v>486</v>
      </c>
      <c r="O20" s="176">
        <v>0</v>
      </c>
      <c r="P20" s="176">
        <v>0</v>
      </c>
      <c r="Q20" s="176">
        <v>0</v>
      </c>
    </row>
    <row r="21" spans="1:17" ht="19.5" customHeight="1">
      <c r="A21" s="74" t="s">
        <v>92</v>
      </c>
      <c r="B21" s="176">
        <f>D21+E21</f>
        <v>3295</v>
      </c>
      <c r="C21" s="75">
        <f>(B21/$B$5)*100</f>
        <v>1.3697832873967466</v>
      </c>
      <c r="D21" s="176">
        <v>1174</v>
      </c>
      <c r="E21" s="176">
        <v>2121</v>
      </c>
      <c r="F21" s="176">
        <v>0</v>
      </c>
      <c r="G21" s="176">
        <v>0</v>
      </c>
      <c r="H21" s="176">
        <v>0</v>
      </c>
      <c r="I21" s="176">
        <v>143</v>
      </c>
      <c r="J21" s="176">
        <v>44</v>
      </c>
      <c r="K21" s="176">
        <v>99</v>
      </c>
      <c r="L21" s="176">
        <v>3152</v>
      </c>
      <c r="M21" s="176">
        <v>1130</v>
      </c>
      <c r="N21" s="176">
        <v>2022</v>
      </c>
      <c r="O21" s="176">
        <v>0</v>
      </c>
      <c r="P21" s="176">
        <v>0</v>
      </c>
      <c r="Q21" s="176">
        <v>0</v>
      </c>
    </row>
    <row r="22" spans="1:17" ht="19.5" customHeight="1">
      <c r="A22" s="74" t="s">
        <v>22</v>
      </c>
      <c r="B22" s="176">
        <f>D22+E22</f>
        <v>347</v>
      </c>
      <c r="C22" s="75">
        <f>(B22/$B$5)*100</f>
        <v>0.1442533537865466</v>
      </c>
      <c r="D22" s="176">
        <v>157</v>
      </c>
      <c r="E22" s="176">
        <v>190</v>
      </c>
      <c r="F22" s="176">
        <v>0</v>
      </c>
      <c r="G22" s="176">
        <v>0</v>
      </c>
      <c r="H22" s="176">
        <v>0</v>
      </c>
      <c r="I22" s="176">
        <v>5</v>
      </c>
      <c r="J22" s="176">
        <v>2</v>
      </c>
      <c r="K22" s="176">
        <v>3</v>
      </c>
      <c r="L22" s="176">
        <v>342</v>
      </c>
      <c r="M22" s="176">
        <v>155</v>
      </c>
      <c r="N22" s="176">
        <v>187</v>
      </c>
      <c r="O22" s="176">
        <v>0</v>
      </c>
      <c r="P22" s="176">
        <v>0</v>
      </c>
      <c r="Q22" s="176">
        <v>0</v>
      </c>
    </row>
    <row r="23" spans="1:17" ht="19.5" customHeight="1">
      <c r="A23" s="74" t="s">
        <v>93</v>
      </c>
      <c r="B23" s="176">
        <f t="shared" si="1"/>
        <v>3949</v>
      </c>
      <c r="C23" s="75">
        <f t="shared" si="2"/>
        <v>1.6416613662912753</v>
      </c>
      <c r="D23" s="176">
        <v>945</v>
      </c>
      <c r="E23" s="176">
        <v>3004</v>
      </c>
      <c r="F23" s="176">
        <v>0</v>
      </c>
      <c r="G23" s="176">
        <v>0</v>
      </c>
      <c r="H23" s="176">
        <v>0</v>
      </c>
      <c r="I23" s="176">
        <v>54</v>
      </c>
      <c r="J23" s="176">
        <v>19</v>
      </c>
      <c r="K23" s="176">
        <v>35</v>
      </c>
      <c r="L23" s="176">
        <v>3895</v>
      </c>
      <c r="M23" s="176">
        <v>926</v>
      </c>
      <c r="N23" s="176">
        <v>2969</v>
      </c>
      <c r="O23" s="176">
        <v>0</v>
      </c>
      <c r="P23" s="176">
        <v>0</v>
      </c>
      <c r="Q23" s="176">
        <v>0</v>
      </c>
    </row>
    <row r="24" spans="1:17" ht="19.5" customHeight="1">
      <c r="A24" s="74" t="s">
        <v>153</v>
      </c>
      <c r="B24" s="176">
        <f t="shared" si="1"/>
        <v>2934</v>
      </c>
      <c r="C24" s="75">
        <f t="shared" si="2"/>
        <v>1.2197099135727025</v>
      </c>
      <c r="D24" s="176">
        <v>1182</v>
      </c>
      <c r="E24" s="176">
        <v>1752</v>
      </c>
      <c r="F24" s="176">
        <v>0</v>
      </c>
      <c r="G24" s="176">
        <v>0</v>
      </c>
      <c r="H24" s="176">
        <v>0</v>
      </c>
      <c r="I24" s="176">
        <v>100</v>
      </c>
      <c r="J24" s="176">
        <v>39</v>
      </c>
      <c r="K24" s="176">
        <v>61</v>
      </c>
      <c r="L24" s="176">
        <v>2832</v>
      </c>
      <c r="M24" s="176">
        <v>1142</v>
      </c>
      <c r="N24" s="176">
        <v>1690</v>
      </c>
      <c r="O24" s="176">
        <v>2</v>
      </c>
      <c r="P24" s="176">
        <v>1</v>
      </c>
      <c r="Q24" s="176">
        <v>1</v>
      </c>
    </row>
    <row r="25" spans="1:17" ht="19.5" customHeight="1">
      <c r="A25" s="128" t="s">
        <v>29</v>
      </c>
      <c r="B25" s="334">
        <f>F25+I25+L25+O25</f>
        <v>100</v>
      </c>
      <c r="C25" s="334"/>
      <c r="D25" s="76">
        <f>(D5/B5)*100</f>
        <v>48.65619894491351</v>
      </c>
      <c r="E25" s="76">
        <f>(E5/B5)*100</f>
        <v>51.34380105508649</v>
      </c>
      <c r="F25" s="76">
        <f>(F5/B5)*100</f>
        <v>25.312930005944732</v>
      </c>
      <c r="G25" s="76">
        <f>(G5/B5)*100</f>
        <v>11.379802036175581</v>
      </c>
      <c r="H25" s="76">
        <f>H5/B5%</f>
        <v>13.933127969769155</v>
      </c>
      <c r="I25" s="76">
        <f>I5/B5%</f>
        <v>1.5730682729921972</v>
      </c>
      <c r="J25" s="76">
        <f>J5/B5%</f>
        <v>0.7341539561586206</v>
      </c>
      <c r="K25" s="76">
        <f>K5/B5%</f>
        <v>0.8389143168335766</v>
      </c>
      <c r="L25" s="76">
        <f>L5/B5%</f>
        <v>72.98554556452116</v>
      </c>
      <c r="M25" s="76">
        <f>M5/B5%</f>
        <v>36.50274995946772</v>
      </c>
      <c r="N25" s="76">
        <f>N5/B5%</f>
        <v>36.48279560505345</v>
      </c>
      <c r="O25" s="76">
        <f>O5/B5%</f>
        <v>0.1284561565419104</v>
      </c>
      <c r="P25" s="77">
        <f>P5/B5%</f>
        <v>0.039492993111590574</v>
      </c>
      <c r="Q25" s="78">
        <f>Q5/B5%</f>
        <v>0.08896316343031982</v>
      </c>
    </row>
    <row r="26" spans="1:17" ht="7.5" customHeight="1">
      <c r="A26" s="79"/>
      <c r="B26" s="80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19.5" customHeight="1">
      <c r="A27" s="99" t="s">
        <v>97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9.5" customHeight="1">
      <c r="A28" s="117" t="s">
        <v>62</v>
      </c>
      <c r="B28" s="117"/>
      <c r="C28" s="117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9.5" customHeight="1">
      <c r="A29" s="300" t="s">
        <v>185</v>
      </c>
      <c r="B29" s="300"/>
      <c r="C29" s="300"/>
      <c r="D29" s="300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3" ht="19.5" customHeight="1">
      <c r="A30" s="103" t="s">
        <v>73</v>
      </c>
      <c r="B30" s="82"/>
      <c r="C30" s="82"/>
    </row>
  </sheetData>
  <sheetProtection/>
  <mergeCells count="9">
    <mergeCell ref="A29:D29"/>
    <mergeCell ref="O3:Q3"/>
    <mergeCell ref="B4:C4"/>
    <mergeCell ref="B25:C25"/>
    <mergeCell ref="B3:E3"/>
    <mergeCell ref="F3:H3"/>
    <mergeCell ref="I3:K3"/>
    <mergeCell ref="L3:N3"/>
    <mergeCell ref="A3:A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  <ignoredErrors>
    <ignoredError sqref="C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2.57421875" style="3" customWidth="1"/>
    <col min="2" max="5" width="16.7109375" style="3" customWidth="1"/>
    <col min="6" max="16384" width="8.8515625" style="3" customWidth="1"/>
  </cols>
  <sheetData>
    <row r="1" spans="1:5" ht="15">
      <c r="A1" s="83" t="s">
        <v>167</v>
      </c>
      <c r="B1" s="84"/>
      <c r="C1" s="84"/>
      <c r="D1" s="84"/>
      <c r="E1" s="84"/>
    </row>
    <row r="2" spans="1:5" ht="6" customHeight="1">
      <c r="A2" s="84"/>
      <c r="B2" s="84"/>
      <c r="C2" s="84"/>
      <c r="D2" s="84"/>
      <c r="E2" s="84"/>
    </row>
    <row r="3" spans="1:6" ht="21" customHeight="1">
      <c r="A3" s="340" t="s">
        <v>166</v>
      </c>
      <c r="B3" s="342" t="s">
        <v>152</v>
      </c>
      <c r="C3" s="343"/>
      <c r="D3" s="343"/>
      <c r="E3" s="343"/>
      <c r="F3" s="175"/>
    </row>
    <row r="4" spans="1:6" ht="21" customHeight="1">
      <c r="A4" s="341"/>
      <c r="B4" s="342" t="s">
        <v>44</v>
      </c>
      <c r="C4" s="344"/>
      <c r="D4" s="85" t="s">
        <v>65</v>
      </c>
      <c r="E4" s="85" t="s">
        <v>66</v>
      </c>
      <c r="F4" s="175"/>
    </row>
    <row r="5" spans="1:6" ht="21" customHeight="1">
      <c r="A5" s="129" t="s">
        <v>44</v>
      </c>
      <c r="B5" s="191">
        <f>SUM(B6:B10)</f>
        <v>60890</v>
      </c>
      <c r="C5" s="130" t="s">
        <v>30</v>
      </c>
      <c r="D5" s="130">
        <f>SUM(D6:D10)</f>
        <v>27374</v>
      </c>
      <c r="E5" s="130">
        <f>SUM(E6:E10)</f>
        <v>33516</v>
      </c>
      <c r="F5" s="175"/>
    </row>
    <row r="6" spans="1:6" ht="21" customHeight="1">
      <c r="A6" s="151" t="s">
        <v>186</v>
      </c>
      <c r="B6" s="174">
        <f aca="true" t="shared" si="0" ref="B6:B11">D6+E6</f>
        <v>15881</v>
      </c>
      <c r="C6" s="87">
        <f>B6/$B$5%</f>
        <v>26.081458367548038</v>
      </c>
      <c r="D6" s="176">
        <v>7520</v>
      </c>
      <c r="E6" s="176">
        <v>8361</v>
      </c>
      <c r="F6" s="175"/>
    </row>
    <row r="7" spans="1:6" ht="21" customHeight="1">
      <c r="A7" s="86" t="s">
        <v>154</v>
      </c>
      <c r="B7" s="174">
        <f t="shared" si="0"/>
        <v>27581</v>
      </c>
      <c r="C7" s="87">
        <f>B7/$B$5%</f>
        <v>45.296436196419776</v>
      </c>
      <c r="D7" s="176">
        <v>12614</v>
      </c>
      <c r="E7" s="176">
        <v>14967</v>
      </c>
      <c r="F7" s="175"/>
    </row>
    <row r="8" spans="1:6" ht="21" customHeight="1">
      <c r="A8" s="86" t="s">
        <v>155</v>
      </c>
      <c r="B8" s="174">
        <f t="shared" si="0"/>
        <v>3370</v>
      </c>
      <c r="C8" s="87">
        <f>B8/$B$5%</f>
        <v>5.534570537033996</v>
      </c>
      <c r="D8" s="176">
        <v>1380</v>
      </c>
      <c r="E8" s="176">
        <v>1990</v>
      </c>
      <c r="F8" s="175"/>
    </row>
    <row r="9" spans="1:6" ht="21" customHeight="1">
      <c r="A9" s="86" t="s">
        <v>156</v>
      </c>
      <c r="B9" s="174">
        <f t="shared" si="0"/>
        <v>997</v>
      </c>
      <c r="C9" s="87">
        <f>B9/$B$5%</f>
        <v>1.6373788799474462</v>
      </c>
      <c r="D9" s="176">
        <v>265</v>
      </c>
      <c r="E9" s="176">
        <v>732</v>
      </c>
      <c r="F9" s="175"/>
    </row>
    <row r="10" spans="1:6" ht="21" customHeight="1">
      <c r="A10" s="86" t="s">
        <v>108</v>
      </c>
      <c r="B10" s="173">
        <f t="shared" si="0"/>
        <v>13061</v>
      </c>
      <c r="C10" s="131">
        <f>B10/$B$5%</f>
        <v>21.45015601905075</v>
      </c>
      <c r="D10" s="172">
        <v>5595</v>
      </c>
      <c r="E10" s="172">
        <v>7466</v>
      </c>
      <c r="F10" s="175"/>
    </row>
    <row r="11" spans="1:6" ht="21" customHeight="1">
      <c r="A11" s="152" t="s">
        <v>165</v>
      </c>
      <c r="B11" s="345">
        <f t="shared" si="0"/>
        <v>100</v>
      </c>
      <c r="C11" s="346"/>
      <c r="D11" s="88">
        <f>D5/B5%</f>
        <v>44.956478896370506</v>
      </c>
      <c r="E11" s="88">
        <f>E5/B5%</f>
        <v>55.043521103629494</v>
      </c>
      <c r="F11" s="175"/>
    </row>
    <row r="12" spans="1:5" ht="6" customHeight="1">
      <c r="A12" s="89"/>
      <c r="B12" s="90"/>
      <c r="C12" s="90"/>
      <c r="D12" s="91"/>
      <c r="E12" s="91"/>
    </row>
    <row r="13" spans="1:5" ht="18" customHeight="1">
      <c r="A13" s="99" t="s">
        <v>198</v>
      </c>
      <c r="B13" s="188"/>
      <c r="C13" s="188"/>
      <c r="D13" s="188"/>
      <c r="E13" s="188"/>
    </row>
    <row r="14" spans="1:5" ht="18" customHeight="1">
      <c r="A14" s="285" t="s">
        <v>197</v>
      </c>
      <c r="B14" s="285"/>
      <c r="C14" s="285"/>
      <c r="D14" s="285"/>
      <c r="E14" s="285"/>
    </row>
    <row r="15" spans="1:5" ht="18" customHeight="1">
      <c r="A15" s="300" t="s">
        <v>185</v>
      </c>
      <c r="B15" s="300"/>
      <c r="C15" s="300"/>
      <c r="D15" s="300"/>
      <c r="E15" s="188"/>
    </row>
    <row r="16" ht="18" customHeight="1">
      <c r="A16" s="103" t="s">
        <v>73</v>
      </c>
    </row>
  </sheetData>
  <sheetProtection/>
  <mergeCells count="6">
    <mergeCell ref="A3:A4"/>
    <mergeCell ref="B3:E3"/>
    <mergeCell ref="B4:C4"/>
    <mergeCell ref="B11:C11"/>
    <mergeCell ref="A14:E14"/>
    <mergeCell ref="A15:D1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ignoredErrors>
    <ignoredError sqref="C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4.7109375" style="3" customWidth="1"/>
    <col min="2" max="5" width="17.7109375" style="3" customWidth="1"/>
    <col min="6" max="16384" width="8.8515625" style="3" customWidth="1"/>
  </cols>
  <sheetData>
    <row r="1" spans="1:6" ht="18" customHeight="1">
      <c r="A1" s="83" t="s">
        <v>169</v>
      </c>
      <c r="B1" s="92"/>
      <c r="C1" s="92"/>
      <c r="D1" s="92"/>
      <c r="E1" s="92"/>
      <c r="F1" s="188"/>
    </row>
    <row r="2" spans="1:6" ht="5.25" customHeight="1">
      <c r="A2" s="83"/>
      <c r="B2" s="84"/>
      <c r="C2" s="84"/>
      <c r="D2" s="84"/>
      <c r="E2" s="84"/>
      <c r="F2" s="188"/>
    </row>
    <row r="3" spans="1:6" ht="19.5" customHeight="1">
      <c r="A3" s="351" t="s">
        <v>173</v>
      </c>
      <c r="B3" s="353" t="s">
        <v>44</v>
      </c>
      <c r="C3" s="354"/>
      <c r="D3" s="349" t="s">
        <v>157</v>
      </c>
      <c r="E3" s="350"/>
      <c r="F3" s="188"/>
    </row>
    <row r="4" spans="1:6" ht="19.5" customHeight="1">
      <c r="A4" s="352"/>
      <c r="B4" s="355"/>
      <c r="C4" s="356"/>
      <c r="D4" s="132" t="s">
        <v>168</v>
      </c>
      <c r="E4" s="85" t="s">
        <v>66</v>
      </c>
      <c r="F4" s="188"/>
    </row>
    <row r="5" spans="1:6" ht="19.5" customHeight="1">
      <c r="A5" s="159" t="s">
        <v>44</v>
      </c>
      <c r="B5" s="153">
        <f>SUM(B6:B24)</f>
        <v>60890</v>
      </c>
      <c r="C5" s="154" t="s">
        <v>27</v>
      </c>
      <c r="D5" s="177">
        <f>SUM(D6:D24)</f>
        <v>27374</v>
      </c>
      <c r="E5" s="177">
        <f>SUM(E6:E24)</f>
        <v>33516</v>
      </c>
      <c r="F5" s="171"/>
    </row>
    <row r="6" spans="1:6" ht="19.5" customHeight="1">
      <c r="A6" s="15" t="s">
        <v>78</v>
      </c>
      <c r="B6" s="174">
        <f>D6+E6</f>
        <v>18947</v>
      </c>
      <c r="C6" s="93">
        <f aca="true" t="shared" si="0" ref="C6:C24">B6/$B$5%</f>
        <v>31.116767942190837</v>
      </c>
      <c r="D6" s="176">
        <v>8190</v>
      </c>
      <c r="E6" s="176">
        <v>10757</v>
      </c>
      <c r="F6" s="188"/>
    </row>
    <row r="7" spans="1:6" ht="19.5" customHeight="1">
      <c r="A7" s="15" t="s">
        <v>79</v>
      </c>
      <c r="B7" s="174">
        <f aca="true" t="shared" si="1" ref="B7:B24">D7+E7</f>
        <v>1977</v>
      </c>
      <c r="C7" s="93">
        <f t="shared" si="0"/>
        <v>3.246838561340122</v>
      </c>
      <c r="D7" s="176">
        <v>977</v>
      </c>
      <c r="E7" s="176">
        <v>1000</v>
      </c>
      <c r="F7" s="188"/>
    </row>
    <row r="8" spans="1:6" ht="19.5" customHeight="1">
      <c r="A8" s="15" t="s">
        <v>80</v>
      </c>
      <c r="B8" s="174">
        <f t="shared" si="1"/>
        <v>11</v>
      </c>
      <c r="C8" s="93">
        <f t="shared" si="0"/>
        <v>0.018065363770734113</v>
      </c>
      <c r="D8" s="176">
        <v>5</v>
      </c>
      <c r="E8" s="176">
        <v>6</v>
      </c>
      <c r="F8" s="188"/>
    </row>
    <row r="9" spans="1:6" ht="19.5" customHeight="1">
      <c r="A9" s="15" t="s">
        <v>81</v>
      </c>
      <c r="B9" s="174">
        <f t="shared" si="1"/>
        <v>1939</v>
      </c>
      <c r="C9" s="93">
        <f t="shared" si="0"/>
        <v>3.184430941041222</v>
      </c>
      <c r="D9" s="176">
        <v>767</v>
      </c>
      <c r="E9" s="176">
        <v>1172</v>
      </c>
      <c r="F9" s="188"/>
    </row>
    <row r="10" spans="1:6" ht="19.5" customHeight="1">
      <c r="A10" s="15" t="s">
        <v>82</v>
      </c>
      <c r="B10" s="174">
        <f t="shared" si="1"/>
        <v>27258</v>
      </c>
      <c r="C10" s="93">
        <f t="shared" si="0"/>
        <v>44.76597142387913</v>
      </c>
      <c r="D10" s="176">
        <v>12338</v>
      </c>
      <c r="E10" s="176">
        <v>14920</v>
      </c>
      <c r="F10" s="188"/>
    </row>
    <row r="11" spans="1:6" ht="19.5" customHeight="1">
      <c r="A11" s="15" t="s">
        <v>83</v>
      </c>
      <c r="B11" s="174">
        <f t="shared" si="1"/>
        <v>6590</v>
      </c>
      <c r="C11" s="93">
        <f t="shared" si="0"/>
        <v>10.822795204467072</v>
      </c>
      <c r="D11" s="176">
        <v>3122</v>
      </c>
      <c r="E11" s="176">
        <v>3468</v>
      </c>
      <c r="F11" s="188"/>
    </row>
    <row r="12" spans="1:6" ht="19.5" customHeight="1">
      <c r="A12" s="15" t="s">
        <v>85</v>
      </c>
      <c r="B12" s="174">
        <f t="shared" si="1"/>
        <v>42</v>
      </c>
      <c r="C12" s="93">
        <f t="shared" si="0"/>
        <v>0.06897684348825751</v>
      </c>
      <c r="D12" s="176">
        <v>16</v>
      </c>
      <c r="E12" s="176">
        <v>26</v>
      </c>
      <c r="F12" s="188"/>
    </row>
    <row r="13" spans="1:6" ht="19.5" customHeight="1">
      <c r="A13" s="15" t="s">
        <v>17</v>
      </c>
      <c r="B13" s="174">
        <f t="shared" si="1"/>
        <v>7</v>
      </c>
      <c r="C13" s="93">
        <f t="shared" si="0"/>
        <v>0.011496140581376253</v>
      </c>
      <c r="D13" s="176">
        <v>3</v>
      </c>
      <c r="E13" s="176">
        <v>4</v>
      </c>
      <c r="F13" s="188"/>
    </row>
    <row r="14" spans="1:6" ht="19.5" customHeight="1">
      <c r="A14" s="15" t="s">
        <v>18</v>
      </c>
      <c r="B14" s="174">
        <f t="shared" si="1"/>
        <v>0</v>
      </c>
      <c r="C14" s="93">
        <f t="shared" si="0"/>
        <v>0</v>
      </c>
      <c r="D14" s="176">
        <v>0</v>
      </c>
      <c r="E14" s="176">
        <v>0</v>
      </c>
      <c r="F14" s="188"/>
    </row>
    <row r="15" spans="1:6" ht="19.5" customHeight="1">
      <c r="A15" s="15" t="s">
        <v>86</v>
      </c>
      <c r="B15" s="174">
        <f t="shared" si="1"/>
        <v>13</v>
      </c>
      <c r="C15" s="93">
        <f t="shared" si="0"/>
        <v>0.02134997536541304</v>
      </c>
      <c r="D15" s="176">
        <v>4</v>
      </c>
      <c r="E15" s="176">
        <v>9</v>
      </c>
      <c r="F15" s="188"/>
    </row>
    <row r="16" spans="1:6" ht="19.5" customHeight="1">
      <c r="A16" s="15" t="s">
        <v>87</v>
      </c>
      <c r="B16" s="174">
        <f t="shared" si="1"/>
        <v>118</v>
      </c>
      <c r="C16" s="93">
        <f t="shared" si="0"/>
        <v>0.19379208408605683</v>
      </c>
      <c r="D16" s="176">
        <v>50</v>
      </c>
      <c r="E16" s="176">
        <v>68</v>
      </c>
      <c r="F16" s="188"/>
    </row>
    <row r="17" spans="1:6" ht="19.5" customHeight="1">
      <c r="A17" s="134" t="s">
        <v>158</v>
      </c>
      <c r="B17" s="174">
        <f t="shared" si="1"/>
        <v>1195</v>
      </c>
      <c r="C17" s="93">
        <f t="shared" si="0"/>
        <v>1.9625554278206603</v>
      </c>
      <c r="D17" s="176">
        <v>558</v>
      </c>
      <c r="E17" s="176">
        <v>637</v>
      </c>
      <c r="F17" s="188"/>
    </row>
    <row r="18" spans="1:6" ht="19.5" customHeight="1">
      <c r="A18" s="134" t="s">
        <v>90</v>
      </c>
      <c r="B18" s="174">
        <f t="shared" si="1"/>
        <v>19</v>
      </c>
      <c r="C18" s="93">
        <f t="shared" si="0"/>
        <v>0.03120381014944983</v>
      </c>
      <c r="D18" s="176">
        <v>10</v>
      </c>
      <c r="E18" s="176">
        <v>9</v>
      </c>
      <c r="F18" s="188"/>
    </row>
    <row r="19" spans="1:6" ht="19.5" customHeight="1">
      <c r="A19" s="134" t="s">
        <v>91</v>
      </c>
      <c r="B19" s="174">
        <f t="shared" si="1"/>
        <v>62</v>
      </c>
      <c r="C19" s="93">
        <f t="shared" si="0"/>
        <v>0.10182295943504681</v>
      </c>
      <c r="D19" s="176">
        <v>29</v>
      </c>
      <c r="E19" s="176">
        <v>33</v>
      </c>
      <c r="F19" s="188"/>
    </row>
    <row r="20" spans="1:6" ht="19.5" customHeight="1">
      <c r="A20" s="134" t="s">
        <v>93</v>
      </c>
      <c r="B20" s="174">
        <f t="shared" si="1"/>
        <v>198</v>
      </c>
      <c r="C20" s="93">
        <f t="shared" si="0"/>
        <v>0.325176547873214</v>
      </c>
      <c r="D20" s="176">
        <v>101</v>
      </c>
      <c r="E20" s="176">
        <v>97</v>
      </c>
      <c r="F20" s="188"/>
    </row>
    <row r="21" spans="1:6" ht="19.5" customHeight="1">
      <c r="A21" s="134" t="s">
        <v>159</v>
      </c>
      <c r="B21" s="174">
        <f t="shared" si="1"/>
        <v>61</v>
      </c>
      <c r="C21" s="93">
        <f t="shared" si="0"/>
        <v>0.10018065363770734</v>
      </c>
      <c r="D21" s="176">
        <v>21</v>
      </c>
      <c r="E21" s="176">
        <v>40</v>
      </c>
      <c r="F21" s="188"/>
    </row>
    <row r="22" spans="1:6" ht="19.5" customHeight="1">
      <c r="A22" s="134" t="s">
        <v>92</v>
      </c>
      <c r="B22" s="174">
        <f t="shared" si="1"/>
        <v>152</v>
      </c>
      <c r="C22" s="93">
        <f t="shared" si="0"/>
        <v>0.24963048119559864</v>
      </c>
      <c r="D22" s="176">
        <v>74</v>
      </c>
      <c r="E22" s="176">
        <v>78</v>
      </c>
      <c r="F22" s="188"/>
    </row>
    <row r="23" spans="1:6" ht="19.5" customHeight="1">
      <c r="A23" s="134" t="s">
        <v>22</v>
      </c>
      <c r="B23" s="174">
        <f t="shared" si="1"/>
        <v>129</v>
      </c>
      <c r="C23" s="93">
        <f t="shared" si="0"/>
        <v>0.21185744785679095</v>
      </c>
      <c r="D23" s="176">
        <v>66</v>
      </c>
      <c r="E23" s="176">
        <v>63</v>
      </c>
      <c r="F23" s="188"/>
    </row>
    <row r="24" spans="1:6" ht="19.5" customHeight="1">
      <c r="A24" s="134" t="s">
        <v>134</v>
      </c>
      <c r="B24" s="174">
        <f t="shared" si="1"/>
        <v>2172</v>
      </c>
      <c r="C24" s="93">
        <f t="shared" si="0"/>
        <v>3.567088191821317</v>
      </c>
      <c r="D24" s="176">
        <v>1043</v>
      </c>
      <c r="E24" s="176">
        <v>1129</v>
      </c>
      <c r="F24" s="188"/>
    </row>
    <row r="25" spans="1:6" ht="19.5" customHeight="1">
      <c r="A25" s="28" t="s">
        <v>109</v>
      </c>
      <c r="B25" s="347">
        <f>D25+E25</f>
        <v>100</v>
      </c>
      <c r="C25" s="348"/>
      <c r="D25" s="170">
        <f>D5/B5%</f>
        <v>44.956478896370506</v>
      </c>
      <c r="E25" s="170">
        <f>E5/B5%</f>
        <v>55.043521103629494</v>
      </c>
      <c r="F25" s="188"/>
    </row>
    <row r="26" spans="1:6" ht="6" customHeight="1">
      <c r="A26" s="133"/>
      <c r="B26" s="169"/>
      <c r="C26" s="169"/>
      <c r="D26" s="168"/>
      <c r="E26" s="168"/>
      <c r="F26" s="188"/>
    </row>
    <row r="27" spans="1:6" ht="19.5" customHeight="1">
      <c r="A27" s="99" t="s">
        <v>149</v>
      </c>
      <c r="B27" s="188"/>
      <c r="C27" s="188"/>
      <c r="D27" s="188"/>
      <c r="E27" s="188"/>
      <c r="F27" s="188"/>
    </row>
    <row r="28" spans="1:6" ht="19.5" customHeight="1">
      <c r="A28" s="117" t="s">
        <v>150</v>
      </c>
      <c r="B28" s="188"/>
      <c r="C28" s="188"/>
      <c r="D28" s="188"/>
      <c r="E28" s="188"/>
      <c r="F28" s="188"/>
    </row>
    <row r="29" spans="1:6" ht="19.5" customHeight="1">
      <c r="A29" s="300" t="s">
        <v>187</v>
      </c>
      <c r="B29" s="300"/>
      <c r="C29" s="300"/>
      <c r="D29" s="300"/>
      <c r="E29" s="188"/>
      <c r="F29" s="188"/>
    </row>
    <row r="30" spans="1:6" ht="19.5" customHeight="1">
      <c r="A30" s="103" t="s">
        <v>151</v>
      </c>
      <c r="B30" s="188"/>
      <c r="C30" s="188"/>
      <c r="D30" s="188"/>
      <c r="E30" s="188"/>
      <c r="F30" s="188"/>
    </row>
  </sheetData>
  <sheetProtection/>
  <mergeCells count="5">
    <mergeCell ref="B25:C25"/>
    <mergeCell ref="D3:E3"/>
    <mergeCell ref="A29:D29"/>
    <mergeCell ref="A3:A4"/>
    <mergeCell ref="B3:C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benjamin.sila</cp:lastModifiedBy>
  <cp:lastPrinted>2019-05-13T23:31:21Z</cp:lastPrinted>
  <dcterms:created xsi:type="dcterms:W3CDTF">2008-02-22T04:52:58Z</dcterms:created>
  <dcterms:modified xsi:type="dcterms:W3CDTF">2019-05-13T23:41:39Z</dcterms:modified>
  <cp:category/>
  <cp:version/>
  <cp:contentType/>
  <cp:contentStatus/>
</cp:coreProperties>
</file>