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326"/>
  <workbookPr defaultThemeVersion="124226"/>
  <mc:AlternateContent xmlns:mc="http://schemas.openxmlformats.org/markup-compatibility/2006">
    <mc:Choice Requires="x15">
      <x15ac:absPath xmlns:x15ac="http://schemas.microsoft.com/office/spreadsheetml/2010/11/ac" url="E:\Environment Statistics Update 2020\"/>
    </mc:Choice>
  </mc:AlternateContent>
  <xr:revisionPtr revIDLastSave="0" documentId="13_ncr:1_{9D67D7F4-D606-45D1-BADF-F7FA273E7309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Contents" sheetId="13" r:id="rId1"/>
    <sheet name="E1" sheetId="22" r:id="rId2"/>
    <sheet name="E2" sheetId="23" r:id="rId3"/>
    <sheet name="E3" sheetId="20" r:id="rId4"/>
    <sheet name="E4" sheetId="10" r:id="rId5"/>
  </sheets>
  <definedNames>
    <definedName name="_AMO_UniqueIdentifier" hidden="1">"'99175e40-47d1-4ea7-8a0f-7e3a1fca2c5c'"</definedName>
  </definedNames>
  <calcPr calcId="191029"/>
</workbook>
</file>

<file path=xl/calcChain.xml><?xml version="1.0" encoding="utf-8"?>
<calcChain xmlns="http://schemas.openxmlformats.org/spreadsheetml/2006/main">
  <c r="N13" i="10" l="1"/>
  <c r="O13" i="10"/>
  <c r="L13" i="10" l="1"/>
  <c r="M13" i="10"/>
  <c r="K12" i="10" l="1"/>
  <c r="K11" i="10"/>
  <c r="J11" i="10"/>
  <c r="K10" i="10"/>
  <c r="J10" i="10"/>
  <c r="K9" i="10"/>
  <c r="J9" i="10"/>
  <c r="K8" i="10"/>
  <c r="J8" i="10"/>
  <c r="K7" i="10"/>
  <c r="J7" i="10"/>
  <c r="K5" i="10"/>
  <c r="J5" i="10"/>
  <c r="K6" i="10"/>
  <c r="J6" i="10"/>
  <c r="K13" i="10" l="1"/>
  <c r="C12" i="10"/>
  <c r="C13" i="10"/>
  <c r="I13" i="10"/>
  <c r="I12" i="10"/>
  <c r="E12" i="10"/>
  <c r="E13" i="10"/>
  <c r="H13" i="10"/>
  <c r="H12" i="10"/>
  <c r="J12" i="10"/>
  <c r="J13" i="10"/>
  <c r="G13" i="10"/>
  <c r="G12" i="10"/>
  <c r="F13" i="10"/>
  <c r="F12" i="10"/>
  <c r="D13" i="10"/>
  <c r="D12" i="10"/>
</calcChain>
</file>

<file path=xl/sharedStrings.xml><?xml version="1.0" encoding="utf-8"?>
<sst xmlns="http://schemas.openxmlformats.org/spreadsheetml/2006/main" count="148" uniqueCount="72">
  <si>
    <t>UPOLU</t>
  </si>
  <si>
    <t>SAVAII</t>
  </si>
  <si>
    <t>Total</t>
  </si>
  <si>
    <t>Year</t>
  </si>
  <si>
    <t>-</t>
  </si>
  <si>
    <t>Hydro</t>
  </si>
  <si>
    <t>Diesel</t>
  </si>
  <si>
    <t>Coconut</t>
  </si>
  <si>
    <t>Solar</t>
  </si>
  <si>
    <t>MWh</t>
  </si>
  <si>
    <t>%</t>
  </si>
  <si>
    <t>1. Apolima's solar power system was officially inaugurated in January but its output was not reported until 2009/10</t>
  </si>
  <si>
    <t xml:space="preserve">   Prior to that power supply was from the Upolu production</t>
  </si>
  <si>
    <t>2. Solar energy for Upolu and Savaii just established in February 2014</t>
  </si>
  <si>
    <t>3. The Vailoa Wind Turbines started on September 2014</t>
  </si>
  <si>
    <t xml:space="preserve">Solar </t>
  </si>
  <si>
    <t>Wind</t>
  </si>
  <si>
    <t>Domestic</t>
  </si>
  <si>
    <t>Commercial</t>
  </si>
  <si>
    <t>Gov't Dept.</t>
  </si>
  <si>
    <t>Hotels</t>
  </si>
  <si>
    <t>Industrial</t>
  </si>
  <si>
    <t>Religions</t>
  </si>
  <si>
    <t>Schools</t>
  </si>
  <si>
    <t>TOTAL</t>
  </si>
  <si>
    <t>Samoa Bureau of Statistics</t>
  </si>
  <si>
    <t xml:space="preserve">Environment Statistics: </t>
  </si>
  <si>
    <t>Contents</t>
  </si>
  <si>
    <t>Tables</t>
  </si>
  <si>
    <t>Coverage</t>
  </si>
  <si>
    <t>E1</t>
  </si>
  <si>
    <t>E2</t>
  </si>
  <si>
    <t>E3</t>
  </si>
  <si>
    <t>E</t>
  </si>
  <si>
    <t>Electricity Statistics: Production, Sale and Renewable Energy Statistics by EPC</t>
  </si>
  <si>
    <t>EPC</t>
  </si>
  <si>
    <t>Electric Power Corporation</t>
  </si>
  <si>
    <t xml:space="preserve">Electricity Production by Area &amp; Sources (MWh)                                    </t>
  </si>
  <si>
    <t>E4</t>
  </si>
  <si>
    <t>SAMOA</t>
  </si>
  <si>
    <r>
      <t>APOLIMA</t>
    </r>
    <r>
      <rPr>
        <b/>
        <vertAlign val="superscript"/>
        <sz val="11"/>
        <color theme="1"/>
        <rFont val="Calibri"/>
        <family val="2"/>
        <scheme val="minor"/>
      </rPr>
      <t xml:space="preserve"> 1</t>
    </r>
  </si>
  <si>
    <r>
      <t xml:space="preserve">Solar </t>
    </r>
    <r>
      <rPr>
        <b/>
        <vertAlign val="superscript"/>
        <sz val="11"/>
        <color theme="1"/>
        <rFont val="Calibri"/>
        <family val="2"/>
        <scheme val="minor"/>
      </rPr>
      <t>2</t>
    </r>
  </si>
  <si>
    <r>
      <t>Wind</t>
    </r>
    <r>
      <rPr>
        <b/>
        <vertAlign val="superscript"/>
        <sz val="11"/>
        <color theme="1"/>
        <rFont val="Calibri"/>
        <family val="2"/>
        <scheme val="minor"/>
      </rPr>
      <t>3</t>
    </r>
  </si>
  <si>
    <r>
      <rPr>
        <b/>
        <sz val="11"/>
        <color theme="1"/>
        <rFont val="Calibri"/>
        <family val="2"/>
        <scheme val="minor"/>
      </rPr>
      <t>Source</t>
    </r>
    <r>
      <rPr>
        <sz val="11"/>
        <color theme="1"/>
        <rFont val="Calibri"/>
        <family val="2"/>
        <scheme val="minor"/>
      </rPr>
      <t>: Eletric Power Corporation (EPC)</t>
    </r>
  </si>
  <si>
    <r>
      <rPr>
        <b/>
        <sz val="9"/>
        <color theme="1"/>
        <rFont val="Calibri"/>
        <family val="2"/>
        <scheme val="minor"/>
      </rPr>
      <t>Source</t>
    </r>
    <r>
      <rPr>
        <sz val="9"/>
        <color theme="1"/>
        <rFont val="Calibri"/>
        <family val="2"/>
        <scheme val="minor"/>
      </rPr>
      <t>: Eletric Power Corporation (EPC)</t>
    </r>
  </si>
  <si>
    <t>Total Renewable Electricity</t>
  </si>
  <si>
    <t>Diesel Electricity</t>
  </si>
  <si>
    <t>Total Electricity</t>
  </si>
  <si>
    <t xml:space="preserve">Electricity Production by Sources (MWh)                                      </t>
  </si>
  <si>
    <t xml:space="preserve">Electricity Sales, (MWh)                                                     </t>
  </si>
  <si>
    <t>Note:</t>
  </si>
  <si>
    <t>: -  Nill or not available</t>
  </si>
  <si>
    <t>:- nil or not available</t>
  </si>
  <si>
    <r>
      <rPr>
        <b/>
        <sz val="11"/>
        <color theme="1"/>
        <rFont val="Calibri"/>
        <family val="2"/>
        <scheme val="minor"/>
      </rPr>
      <t>Note</t>
    </r>
    <r>
      <rPr>
        <sz val="11"/>
        <color theme="1"/>
        <rFont val="Calibri"/>
        <family val="2"/>
        <scheme val="minor"/>
      </rPr>
      <t>: - nil or not available</t>
    </r>
  </si>
  <si>
    <r>
      <t>Hydro</t>
    </r>
    <r>
      <rPr>
        <b/>
        <vertAlign val="superscript"/>
        <sz val="11"/>
        <color theme="1"/>
        <rFont val="Calibri"/>
        <family val="2"/>
        <scheme val="minor"/>
      </rPr>
      <t>4</t>
    </r>
  </si>
  <si>
    <t>4. New hydro power in Vailoa Savaii establised in 2019</t>
  </si>
  <si>
    <r>
      <t>Biomass</t>
    </r>
    <r>
      <rPr>
        <b/>
        <vertAlign val="superscript"/>
        <sz val="11"/>
        <color theme="1"/>
        <rFont val="Calibri"/>
        <family val="2"/>
        <scheme val="minor"/>
      </rPr>
      <t>5</t>
    </r>
  </si>
  <si>
    <t>5. Biomass at Afolau Mulifanua started in April 2020. Its an IPP owned by the STEC</t>
  </si>
  <si>
    <t>Biomass</t>
  </si>
  <si>
    <t>2008-2020</t>
  </si>
  <si>
    <t xml:space="preserve">Table E1: Electricity Production by Area &amp; Sources 2008-2020 (MWh) </t>
  </si>
  <si>
    <t>Table E4 : EPC Electricity Sales, 2004-2020(MWh)</t>
  </si>
  <si>
    <r>
      <t>Street lights</t>
    </r>
    <r>
      <rPr>
        <b/>
        <vertAlign val="superscript"/>
        <sz val="10"/>
        <color theme="1"/>
        <rFont val="Calibri"/>
        <family val="2"/>
        <scheme val="minor"/>
      </rPr>
      <t>a</t>
    </r>
  </si>
  <si>
    <r>
      <rPr>
        <b/>
        <sz val="9"/>
        <color theme="1"/>
        <rFont val="Calibri"/>
        <family val="2"/>
        <scheme val="minor"/>
      </rPr>
      <t>Source</t>
    </r>
    <r>
      <rPr>
        <sz val="9"/>
        <color theme="1"/>
        <rFont val="Calibri"/>
        <family val="2"/>
        <scheme val="minor"/>
      </rPr>
      <t xml:space="preserve">: Electric Power Corporation (EPC) </t>
    </r>
  </si>
  <si>
    <r>
      <rPr>
        <b/>
        <vertAlign val="superscript"/>
        <sz val="9"/>
        <color theme="1"/>
        <rFont val="Calibri"/>
        <family val="2"/>
        <scheme val="minor"/>
      </rPr>
      <t>a</t>
    </r>
    <r>
      <rPr>
        <sz val="9"/>
        <color theme="1"/>
        <rFont val="Calibri"/>
        <family val="2"/>
        <scheme val="minor"/>
      </rPr>
      <t xml:space="preserve"> : New data for 2016</t>
    </r>
  </si>
  <si>
    <t xml:space="preserve">Table E2 : Total Electricity Production by all Sources 2008-2020 (MWh) </t>
  </si>
  <si>
    <t xml:space="preserve">Table E3: Diesel versus Renewable Electricity Production, 2008-2020 </t>
  </si>
  <si>
    <t xml:space="preserve">Latest Update of Environment Statistics (2020) collected and compiled in collaboration with key environment stakeholders and partners. </t>
  </si>
  <si>
    <t>Diesel versus Renewable Electricity (MWh &amp; %)</t>
  </si>
  <si>
    <t>Unit</t>
  </si>
  <si>
    <t>Explanatory Note</t>
  </si>
  <si>
    <t>Key Stakeholder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</si>
</sst>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6">
    <numFmt numFmtId="43" formatCode="_-* #,##0.00_-;\-* #,##0.00_-;_-* &quot;-&quot;??_-;_-@_-"/>
    <numFmt numFmtId="164" formatCode="_(* #,##0_);_(* \(#,##0\);_(* &quot;-&quot;_);_(@_)"/>
    <numFmt numFmtId="165" formatCode="_(&quot;$&quot;* #,##0.00_);_(&quot;$&quot;* \(#,##0.00\);_(&quot;$&quot;* &quot;-&quot;??_);_(@_)"/>
    <numFmt numFmtId="166" formatCode="_(* #,##0.00_);_(* \(#,##0.00\);_(* &quot;-&quot;??_);_(@_)"/>
    <numFmt numFmtId="167" formatCode="_(* #,##0.0_);_(* \(#,##0.0\);_(* &quot;-&quot;??_);_(@_)"/>
    <numFmt numFmtId="168" formatCode="_-* #,##0.0_-;\-* #,##0.0_-;_-* &quot;-&quot;?_-;_-@_-"/>
  </numFmts>
  <fonts count="26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color theme="1"/>
      <name val="Arial"/>
      <family val="2"/>
    </font>
    <font>
      <b/>
      <sz val="10"/>
      <color theme="1"/>
      <name val="Arial"/>
      <family val="2"/>
    </font>
    <font>
      <sz val="9"/>
      <name val="Arial"/>
      <family val="2"/>
    </font>
    <font>
      <sz val="10"/>
      <name val="Bookman Old Style"/>
      <family val="1"/>
    </font>
    <font>
      <b/>
      <sz val="10"/>
      <name val="Arial"/>
      <family val="2"/>
    </font>
    <font>
      <sz val="10"/>
      <name val="Arial"/>
      <family val="2"/>
    </font>
    <font>
      <u/>
      <sz val="10"/>
      <color indexed="12"/>
      <name val="Arial"/>
      <family val="2"/>
    </font>
    <font>
      <sz val="11"/>
      <color theme="1"/>
      <name val="Arial Narrow"/>
      <family val="2"/>
    </font>
    <font>
      <sz val="11"/>
      <color theme="1"/>
      <name val="Calibri"/>
      <family val="3"/>
      <charset val="128"/>
      <scheme val="minor"/>
    </font>
    <font>
      <b/>
      <sz val="11"/>
      <color theme="1"/>
      <name val="Calibri"/>
      <family val="2"/>
      <scheme val="minor"/>
    </font>
    <font>
      <b/>
      <sz val="24"/>
      <color theme="1"/>
      <name val="Calibri"/>
      <family val="2"/>
      <scheme val="minor"/>
    </font>
    <font>
      <b/>
      <sz val="12"/>
      <name val="Arial"/>
      <family val="2"/>
    </font>
    <font>
      <u/>
      <sz val="10"/>
      <color theme="10"/>
      <name val="Arial"/>
      <family val="2"/>
    </font>
    <font>
      <b/>
      <sz val="10"/>
      <color rgb="FF0070C0"/>
      <name val="Arial"/>
      <family val="2"/>
    </font>
    <font>
      <u/>
      <sz val="8"/>
      <color theme="10"/>
      <name val="Arial"/>
      <family val="2"/>
    </font>
    <font>
      <b/>
      <sz val="9"/>
      <color rgb="FF0070C0"/>
      <name val="Arial"/>
      <family val="2"/>
    </font>
    <font>
      <b/>
      <vertAlign val="superscript"/>
      <sz val="11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b/>
      <sz val="9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8"/>
      <name val="Calibri"/>
      <family val="2"/>
      <scheme val="minor"/>
    </font>
    <font>
      <sz val="10"/>
      <color theme="1"/>
      <name val="Calibri"/>
      <family val="2"/>
      <scheme val="minor"/>
    </font>
    <font>
      <b/>
      <vertAlign val="superscript"/>
      <sz val="10"/>
      <color theme="1"/>
      <name val="Calibri"/>
      <family val="2"/>
      <scheme val="minor"/>
    </font>
    <font>
      <b/>
      <vertAlign val="superscript"/>
      <sz val="9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249977111117893"/>
        <bgColor indexed="64"/>
      </patternFill>
    </fill>
  </fills>
  <borders count="12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22">
    <xf numFmtId="0" fontId="0" fillId="0" borderId="0"/>
    <xf numFmtId="166" fontId="1" fillId="0" borderId="0" applyFont="0" applyFill="0" applyBorder="0" applyAlignment="0" applyProtection="0"/>
    <xf numFmtId="0" fontId="5" fillId="0" borderId="0"/>
    <xf numFmtId="0" fontId="5" fillId="0" borderId="0"/>
    <xf numFmtId="166" fontId="1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7" fillId="0" borderId="0"/>
    <xf numFmtId="0" fontId="8" fillId="0" borderId="0" applyNumberFormat="0" applyFill="0" applyBorder="0" applyAlignment="0" applyProtection="0">
      <alignment vertical="top"/>
      <protection locked="0"/>
    </xf>
    <xf numFmtId="43" fontId="7" fillId="0" borderId="0" applyFill="0" applyBorder="0" applyAlignment="0" applyProtection="0"/>
    <xf numFmtId="38" fontId="9" fillId="0" borderId="0" applyFont="0" applyFill="0" applyBorder="0" applyAlignment="0" applyProtection="0">
      <alignment vertical="center"/>
    </xf>
    <xf numFmtId="9" fontId="10" fillId="0" borderId="0" applyFont="0" applyFill="0" applyBorder="0" applyAlignment="0" applyProtection="0">
      <alignment vertical="center"/>
    </xf>
    <xf numFmtId="165" fontId="10" fillId="0" borderId="0" applyFont="0" applyFill="0" applyBorder="0" applyAlignment="0" applyProtection="0"/>
    <xf numFmtId="166" fontId="1" fillId="0" borderId="0" applyFont="0" applyFill="0" applyBorder="0" applyAlignment="0" applyProtection="0"/>
    <xf numFmtId="0" fontId="14" fillId="0" borderId="0" applyNumberFormat="0" applyFill="0" applyBorder="0" applyAlignment="0" applyProtection="0">
      <alignment vertical="top"/>
      <protection locked="0"/>
    </xf>
    <xf numFmtId="0" fontId="1" fillId="0" borderId="0"/>
    <xf numFmtId="43" fontId="1" fillId="0" borderId="0" applyFont="0" applyFill="0" applyBorder="0" applyAlignment="0" applyProtection="0"/>
  </cellStyleXfs>
  <cellXfs count="102">
    <xf numFmtId="0" fontId="0" fillId="0" borderId="0" xfId="0"/>
    <xf numFmtId="0" fontId="0" fillId="3" borderId="0" xfId="0" applyFill="1"/>
    <xf numFmtId="0" fontId="12" fillId="3" borderId="0" xfId="12" applyFont="1" applyFill="1" applyAlignment="1">
      <alignment vertical="center"/>
    </xf>
    <xf numFmtId="0" fontId="12" fillId="0" borderId="0" xfId="12" applyFont="1" applyFill="1" applyAlignment="1">
      <alignment horizontal="left" vertical="center"/>
    </xf>
    <xf numFmtId="0" fontId="7" fillId="0" borderId="0" xfId="12" applyFill="1"/>
    <xf numFmtId="0" fontId="2" fillId="0" borderId="0" xfId="12" applyFont="1" applyFill="1"/>
    <xf numFmtId="0" fontId="0" fillId="0" borderId="0" xfId="0" applyFill="1"/>
    <xf numFmtId="0" fontId="13" fillId="0" borderId="0" xfId="12" applyFont="1" applyAlignment="1">
      <alignment horizontal="left" vertical="center"/>
    </xf>
    <xf numFmtId="0" fontId="0" fillId="0" borderId="0" xfId="0" applyAlignment="1">
      <alignment vertical="center"/>
    </xf>
    <xf numFmtId="0" fontId="13" fillId="0" borderId="0" xfId="12" applyFont="1" applyAlignment="1"/>
    <xf numFmtId="0" fontId="6" fillId="0" borderId="3" xfId="12" applyFont="1" applyBorder="1" applyAlignment="1">
      <alignment horizontal="left" vertical="center"/>
    </xf>
    <xf numFmtId="0" fontId="11" fillId="0" borderId="3" xfId="0" applyFont="1" applyBorder="1" applyAlignment="1">
      <alignment horizontal="center" vertical="center"/>
    </xf>
    <xf numFmtId="0" fontId="7" fillId="0" borderId="0" xfId="12" applyFont="1" applyAlignment="1">
      <alignment horizontal="center"/>
    </xf>
    <xf numFmtId="0" fontId="0" fillId="0" borderId="3" xfId="0" applyBorder="1"/>
    <xf numFmtId="0" fontId="3" fillId="0" borderId="0" xfId="0" quotePrefix="1" applyFont="1" applyAlignment="1">
      <alignment horizontal="left" vertical="center"/>
    </xf>
    <xf numFmtId="0" fontId="2" fillId="0" borderId="0" xfId="0" quotePrefix="1" applyFont="1" applyAlignment="1">
      <alignment vertical="center"/>
    </xf>
    <xf numFmtId="0" fontId="15" fillId="0" borderId="0" xfId="19" quotePrefix="1" applyFont="1" applyAlignment="1" applyProtection="1">
      <alignment horizontal="left"/>
    </xf>
    <xf numFmtId="0" fontId="4" fillId="0" borderId="0" xfId="19" quotePrefix="1" applyFont="1" applyAlignment="1" applyProtection="1">
      <alignment horizontal="left"/>
    </xf>
    <xf numFmtId="0" fontId="16" fillId="0" borderId="3" xfId="19" applyFont="1" applyBorder="1" applyAlignment="1" applyProtection="1">
      <alignment horizontal="center"/>
    </xf>
    <xf numFmtId="0" fontId="16" fillId="0" borderId="3" xfId="19" applyFont="1" applyBorder="1" applyAlignment="1" applyProtection="1"/>
    <xf numFmtId="0" fontId="16" fillId="0" borderId="0" xfId="19" applyFont="1" applyBorder="1" applyAlignment="1" applyProtection="1"/>
    <xf numFmtId="0" fontId="7" fillId="0" borderId="0" xfId="12" applyAlignment="1"/>
    <xf numFmtId="0" fontId="7" fillId="0" borderId="0" xfId="12" applyAlignment="1">
      <alignment vertical="center"/>
    </xf>
    <xf numFmtId="0" fontId="6" fillId="0" borderId="0" xfId="12" applyFont="1" applyAlignment="1">
      <alignment vertical="center"/>
    </xf>
    <xf numFmtId="0" fontId="17" fillId="0" borderId="0" xfId="12" applyFont="1" applyAlignment="1">
      <alignment horizontal="left"/>
    </xf>
    <xf numFmtId="0" fontId="4" fillId="0" borderId="0" xfId="12" applyFont="1" applyAlignment="1">
      <alignment horizontal="left"/>
    </xf>
    <xf numFmtId="0" fontId="6" fillId="0" borderId="0" xfId="12" applyFont="1" applyAlignment="1">
      <alignment horizontal="left"/>
    </xf>
    <xf numFmtId="0" fontId="6" fillId="0" borderId="3" xfId="12" applyFont="1" applyBorder="1" applyAlignment="1">
      <alignment horizontal="left"/>
    </xf>
    <xf numFmtId="0" fontId="16" fillId="0" borderId="0" xfId="19" applyFont="1" applyAlignment="1" applyProtection="1"/>
    <xf numFmtId="0" fontId="16" fillId="0" borderId="0" xfId="19" applyFont="1" applyAlignment="1" applyProtection="1">
      <alignment horizontal="left"/>
    </xf>
    <xf numFmtId="0" fontId="13" fillId="0" borderId="0" xfId="12" applyFont="1" applyAlignment="1">
      <alignment horizontal="left"/>
    </xf>
    <xf numFmtId="0" fontId="7" fillId="0" borderId="0" xfId="12" applyFont="1" applyAlignment="1">
      <alignment vertical="center" wrapText="1"/>
    </xf>
    <xf numFmtId="0" fontId="7" fillId="0" borderId="0" xfId="12" applyFont="1" applyAlignment="1">
      <alignment horizontal="left" wrapText="1"/>
    </xf>
    <xf numFmtId="0" fontId="7" fillId="0" borderId="0" xfId="12"/>
    <xf numFmtId="0" fontId="0" fillId="0" borderId="2" xfId="0" applyBorder="1"/>
    <xf numFmtId="167" fontId="0" fillId="0" borderId="0" xfId="1" applyNumberFormat="1" applyFont="1" applyAlignment="1">
      <alignment vertical="center"/>
    </xf>
    <xf numFmtId="167" fontId="0" fillId="0" borderId="6" xfId="1" applyNumberFormat="1" applyFont="1" applyBorder="1" applyAlignment="1">
      <alignment vertical="center"/>
    </xf>
    <xf numFmtId="167" fontId="0" fillId="0" borderId="0" xfId="1" applyNumberFormat="1" applyFont="1" applyBorder="1" applyAlignment="1">
      <alignment vertical="center"/>
    </xf>
    <xf numFmtId="167" fontId="0" fillId="0" borderId="7" xfId="1" applyNumberFormat="1" applyFont="1" applyBorder="1" applyAlignment="1">
      <alignment vertical="center"/>
    </xf>
    <xf numFmtId="167" fontId="0" fillId="0" borderId="8" xfId="1" applyNumberFormat="1" applyFont="1" applyBorder="1" applyAlignment="1">
      <alignment vertical="center"/>
    </xf>
    <xf numFmtId="167" fontId="0" fillId="0" borderId="3" xfId="1" applyNumberFormat="1" applyFont="1" applyBorder="1" applyAlignment="1">
      <alignment vertical="center"/>
    </xf>
    <xf numFmtId="167" fontId="0" fillId="0" borderId="9" xfId="1" applyNumberFormat="1" applyFont="1" applyBorder="1" applyAlignment="1">
      <alignment vertical="center"/>
    </xf>
    <xf numFmtId="0" fontId="11" fillId="0" borderId="0" xfId="0" applyFont="1"/>
    <xf numFmtId="0" fontId="11" fillId="0" borderId="0" xfId="1" applyNumberFormat="1" applyFont="1" applyAlignment="1">
      <alignment horizontal="left"/>
    </xf>
    <xf numFmtId="0" fontId="11" fillId="0" borderId="3" xfId="1" applyNumberFormat="1" applyFont="1" applyBorder="1" applyAlignment="1">
      <alignment horizontal="left"/>
    </xf>
    <xf numFmtId="168" fontId="0" fillId="0" borderId="0" xfId="0" applyNumberFormat="1"/>
    <xf numFmtId="0" fontId="0" fillId="0" borderId="3" xfId="0" applyFont="1" applyBorder="1" applyAlignment="1">
      <alignment horizontal="center"/>
    </xf>
    <xf numFmtId="0" fontId="11" fillId="0" borderId="0" xfId="0" applyFont="1" applyAlignment="1">
      <alignment horizontal="center" vertical="center"/>
    </xf>
    <xf numFmtId="0" fontId="0" fillId="0" borderId="3" xfId="0" applyBorder="1" applyAlignment="1">
      <alignment vertical="center"/>
    </xf>
    <xf numFmtId="0" fontId="11" fillId="0" borderId="2" xfId="0" applyFont="1" applyBorder="1" applyAlignment="1">
      <alignment horizontal="center" vertical="center"/>
    </xf>
    <xf numFmtId="43" fontId="0" fillId="0" borderId="0" xfId="0" applyNumberFormat="1" applyAlignment="1">
      <alignment vertical="center"/>
    </xf>
    <xf numFmtId="0" fontId="11" fillId="0" borderId="0" xfId="0" applyFont="1" applyAlignment="1">
      <alignment vertical="center"/>
    </xf>
    <xf numFmtId="0" fontId="19" fillId="0" borderId="0" xfId="0" applyFont="1" applyAlignment="1">
      <alignment vertical="center"/>
    </xf>
    <xf numFmtId="0" fontId="19" fillId="0" borderId="0" xfId="0" applyFont="1"/>
    <xf numFmtId="0" fontId="0" fillId="0" borderId="3" xfId="0" applyFont="1" applyBorder="1" applyAlignment="1">
      <alignment horizontal="center" vertical="center"/>
    </xf>
    <xf numFmtId="0" fontId="20" fillId="0" borderId="0" xfId="0" applyFont="1" applyAlignment="1">
      <alignment vertical="center"/>
    </xf>
    <xf numFmtId="0" fontId="0" fillId="0" borderId="8" xfId="0" applyFont="1" applyBorder="1" applyAlignment="1">
      <alignment horizontal="center" vertical="center"/>
    </xf>
    <xf numFmtId="0" fontId="0" fillId="0" borderId="9" xfId="0" applyFont="1" applyBorder="1" applyAlignment="1">
      <alignment horizontal="center" vertical="center"/>
    </xf>
    <xf numFmtId="166" fontId="0" fillId="0" borderId="0" xfId="1" applyFont="1" applyBorder="1" applyAlignment="1">
      <alignment horizontal="right" vertical="center"/>
    </xf>
    <xf numFmtId="43" fontId="0" fillId="0" borderId="0" xfId="0" applyNumberFormat="1"/>
    <xf numFmtId="167" fontId="1" fillId="0" borderId="0" xfId="1" applyNumberFormat="1" applyFont="1"/>
    <xf numFmtId="167" fontId="1" fillId="0" borderId="3" xfId="1" applyNumberFormat="1" applyFont="1" applyBorder="1"/>
    <xf numFmtId="166" fontId="0" fillId="0" borderId="0" xfId="1" applyFont="1" applyAlignment="1">
      <alignment vertical="center"/>
    </xf>
    <xf numFmtId="166" fontId="0" fillId="0" borderId="0" xfId="1" applyFont="1"/>
    <xf numFmtId="164" fontId="11" fillId="0" borderId="0" xfId="0" applyNumberFormat="1" applyFont="1" applyFill="1" applyBorder="1" applyAlignment="1">
      <alignment horizontal="left" vertical="center"/>
    </xf>
    <xf numFmtId="0" fontId="23" fillId="0" borderId="1" xfId="0" applyFont="1" applyBorder="1" applyAlignment="1">
      <alignment vertical="center"/>
    </xf>
    <xf numFmtId="0" fontId="21" fillId="0" borderId="1" xfId="0" applyFont="1" applyFill="1" applyBorder="1" applyAlignment="1">
      <alignment horizontal="center" vertical="center"/>
    </xf>
    <xf numFmtId="0" fontId="21" fillId="2" borderId="1" xfId="0" applyFont="1" applyFill="1" applyBorder="1" applyAlignment="1">
      <alignment horizontal="center" vertical="center"/>
    </xf>
    <xf numFmtId="0" fontId="21" fillId="0" borderId="0" xfId="0" applyFont="1" applyFill="1" applyBorder="1" applyAlignment="1">
      <alignment vertical="center"/>
    </xf>
    <xf numFmtId="167" fontId="19" fillId="0" borderId="0" xfId="1" applyNumberFormat="1" applyFont="1" applyFill="1" applyBorder="1" applyAlignment="1">
      <alignment vertical="center"/>
    </xf>
    <xf numFmtId="167" fontId="19" fillId="2" borderId="0" xfId="1" applyNumberFormat="1" applyFont="1" applyFill="1" applyBorder="1" applyAlignment="1">
      <alignment vertical="center"/>
    </xf>
    <xf numFmtId="167" fontId="19" fillId="0" borderId="0" xfId="1" applyNumberFormat="1" applyFont="1"/>
    <xf numFmtId="167" fontId="19" fillId="0" borderId="0" xfId="1" applyNumberFormat="1" applyFont="1" applyAlignment="1">
      <alignment vertical="center"/>
    </xf>
    <xf numFmtId="167" fontId="19" fillId="0" borderId="0" xfId="1" applyNumberFormat="1" applyFont="1" applyFill="1" applyBorder="1" applyAlignment="1">
      <alignment horizontal="right" vertical="center"/>
    </xf>
    <xf numFmtId="0" fontId="21" fillId="0" borderId="1" xfId="0" applyFont="1" applyFill="1" applyBorder="1" applyAlignment="1">
      <alignment vertical="center"/>
    </xf>
    <xf numFmtId="167" fontId="21" fillId="0" borderId="1" xfId="1" applyNumberFormat="1" applyFont="1" applyFill="1" applyBorder="1" applyAlignment="1">
      <alignment vertical="center"/>
    </xf>
    <xf numFmtId="164" fontId="21" fillId="0" borderId="0" xfId="0" applyNumberFormat="1" applyFont="1" applyFill="1" applyBorder="1" applyAlignment="1">
      <alignment vertical="center"/>
    </xf>
    <xf numFmtId="0" fontId="6" fillId="0" borderId="3" xfId="12" applyFont="1" applyBorder="1" applyAlignment="1">
      <alignment horizontal="center" vertical="center"/>
    </xf>
    <xf numFmtId="0" fontId="0" fillId="0" borderId="3" xfId="0" applyBorder="1" applyAlignment="1">
      <alignment horizontal="center"/>
    </xf>
    <xf numFmtId="0" fontId="6" fillId="0" borderId="9" xfId="12" applyFont="1" applyBorder="1" applyAlignment="1">
      <alignment vertical="center"/>
    </xf>
    <xf numFmtId="0" fontId="7" fillId="0" borderId="7" xfId="12" applyFont="1" applyBorder="1" applyAlignment="1">
      <alignment horizontal="left"/>
    </xf>
    <xf numFmtId="0" fontId="14" fillId="0" borderId="0" xfId="19" applyBorder="1" applyAlignment="1" applyProtection="1">
      <alignment horizontal="left"/>
    </xf>
    <xf numFmtId="166" fontId="19" fillId="0" borderId="0" xfId="1" applyFont="1"/>
    <xf numFmtId="166" fontId="19" fillId="0" borderId="0" xfId="1" applyNumberFormat="1" applyFont="1"/>
    <xf numFmtId="166" fontId="19" fillId="0" borderId="0" xfId="0" applyNumberFormat="1" applyFont="1"/>
    <xf numFmtId="0" fontId="11" fillId="0" borderId="2" xfId="0" applyFont="1" applyBorder="1" applyAlignment="1">
      <alignment horizontal="center" vertical="center"/>
    </xf>
    <xf numFmtId="0" fontId="11" fillId="0" borderId="0" xfId="0" applyFont="1" applyBorder="1" applyAlignment="1">
      <alignment horizontal="center" vertical="center"/>
    </xf>
    <xf numFmtId="0" fontId="0" fillId="0" borderId="2" xfId="0" applyFont="1" applyBorder="1" applyAlignment="1">
      <alignment vertical="center"/>
    </xf>
    <xf numFmtId="0" fontId="0" fillId="0" borderId="3" xfId="0" applyFont="1" applyBorder="1" applyAlignment="1">
      <alignment vertical="center"/>
    </xf>
    <xf numFmtId="0" fontId="0" fillId="0" borderId="0" xfId="0" applyBorder="1" applyAlignment="1">
      <alignment vertical="center"/>
    </xf>
    <xf numFmtId="0" fontId="7" fillId="0" borderId="0" xfId="12" applyAlignment="1">
      <alignment horizontal="left" vertical="top" wrapText="1"/>
    </xf>
    <xf numFmtId="0" fontId="7" fillId="0" borderId="3" xfId="12" applyBorder="1" applyAlignment="1">
      <alignment horizontal="center"/>
    </xf>
    <xf numFmtId="0" fontId="11" fillId="0" borderId="2" xfId="0" applyFont="1" applyBorder="1" applyAlignment="1">
      <alignment horizontal="center" vertical="center"/>
    </xf>
    <xf numFmtId="0" fontId="11" fillId="0" borderId="5" xfId="0" applyFont="1" applyBorder="1" applyAlignment="1">
      <alignment horizontal="center" vertical="center"/>
    </xf>
    <xf numFmtId="0" fontId="11" fillId="0" borderId="4" xfId="0" applyFont="1" applyBorder="1" applyAlignment="1">
      <alignment horizontal="center" vertical="center"/>
    </xf>
    <xf numFmtId="0" fontId="11" fillId="0" borderId="6" xfId="0" applyFont="1" applyBorder="1" applyAlignment="1">
      <alignment horizontal="center" vertical="center"/>
    </xf>
    <xf numFmtId="0" fontId="11" fillId="0" borderId="0" xfId="0" applyFont="1" applyBorder="1" applyAlignment="1">
      <alignment horizontal="center" vertical="center"/>
    </xf>
    <xf numFmtId="0" fontId="11" fillId="0" borderId="11" xfId="0" applyFont="1" applyBorder="1" applyAlignment="1">
      <alignment horizontal="center" vertical="center"/>
    </xf>
    <xf numFmtId="0" fontId="11" fillId="0" borderId="1" xfId="0" applyFont="1" applyBorder="1" applyAlignment="1">
      <alignment horizontal="center" vertical="center"/>
    </xf>
    <xf numFmtId="0" fontId="11" fillId="0" borderId="10" xfId="0" applyFont="1" applyBorder="1" applyAlignment="1">
      <alignment horizontal="center" vertical="center"/>
    </xf>
    <xf numFmtId="0" fontId="11" fillId="0" borderId="7" xfId="0" applyFont="1" applyBorder="1" applyAlignment="1">
      <alignment horizontal="center" vertical="center"/>
    </xf>
    <xf numFmtId="0" fontId="11" fillId="0" borderId="2" xfId="0" applyFont="1" applyBorder="1" applyAlignment="1">
      <alignment horizontal="center"/>
    </xf>
  </cellXfs>
  <cellStyles count="22">
    <cellStyle name="Comma" xfId="1" builtinId="3"/>
    <cellStyle name="Comma [0] 2" xfId="15" xr:uid="{00000000-0005-0000-0000-000001000000}"/>
    <cellStyle name="Comma 2" xfId="14" xr:uid="{00000000-0005-0000-0000-000002000000}"/>
    <cellStyle name="Comma 2 10" xfId="18" xr:uid="{00000000-0005-0000-0000-000003000000}"/>
    <cellStyle name="Comma 2 2" xfId="4" xr:uid="{00000000-0005-0000-0000-000004000000}"/>
    <cellStyle name="Comma 3" xfId="21" xr:uid="{EE9D8AE9-004C-4756-88FC-6DA7D4FED62F}"/>
    <cellStyle name="Hyperlink" xfId="19" builtinId="8"/>
    <cellStyle name="Hyperlink 2" xfId="13" xr:uid="{00000000-0005-0000-0000-000006000000}"/>
    <cellStyle name="Normal" xfId="0" builtinId="0"/>
    <cellStyle name="Normal 11" xfId="10" xr:uid="{00000000-0005-0000-0000-000008000000}"/>
    <cellStyle name="Normal 12" xfId="11" xr:uid="{00000000-0005-0000-0000-000009000000}"/>
    <cellStyle name="Normal 2" xfId="2" xr:uid="{00000000-0005-0000-0000-00000A000000}"/>
    <cellStyle name="Normal 2 2" xfId="20" xr:uid="{1C3CA247-D62B-43E7-AC58-D992B9104A15}"/>
    <cellStyle name="Normal 3" xfId="12" xr:uid="{00000000-0005-0000-0000-00000B000000}"/>
    <cellStyle name="Normal 4" xfId="3" xr:uid="{00000000-0005-0000-0000-00000C000000}"/>
    <cellStyle name="Normal 5" xfId="5" xr:uid="{00000000-0005-0000-0000-00000D000000}"/>
    <cellStyle name="Normal 6" xfId="6" xr:uid="{00000000-0005-0000-0000-00000E000000}"/>
    <cellStyle name="Normal 7" xfId="7" xr:uid="{00000000-0005-0000-0000-00000F000000}"/>
    <cellStyle name="Normal 8" xfId="8" xr:uid="{00000000-0005-0000-0000-000010000000}"/>
    <cellStyle name="Normal 9" xfId="9" xr:uid="{00000000-0005-0000-0000-000011000000}"/>
    <cellStyle name="Percent 2" xfId="16" xr:uid="{00000000-0005-0000-0000-000013000000}"/>
    <cellStyle name="通貨 [0.00] 2" xfId="17" xr:uid="{00000000-0005-0000-0000-000014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W33"/>
  <sheetViews>
    <sheetView showGridLines="0" tabSelected="1" workbookViewId="0">
      <pane ySplit="4" topLeftCell="A5" activePane="bottomLeft" state="frozen"/>
      <selection pane="bottomLeft" activeCell="O15" sqref="O15"/>
    </sheetView>
  </sheetViews>
  <sheetFormatPr defaultRowHeight="15"/>
  <cols>
    <col min="1" max="1" width="2.7109375" customWidth="1"/>
    <col min="2" max="2" width="6.7109375" customWidth="1"/>
    <col min="3" max="3" width="69" customWidth="1"/>
    <col min="4" max="4" width="20" customWidth="1"/>
    <col min="5" max="5" width="12.7109375" customWidth="1"/>
  </cols>
  <sheetData>
    <row r="1" spans="1:257" s="6" customFormat="1" ht="31.5">
      <c r="A1" s="1"/>
      <c r="B1" s="2"/>
      <c r="C1" s="2" t="s">
        <v>25</v>
      </c>
      <c r="D1" s="2"/>
      <c r="E1" s="2"/>
      <c r="F1" s="3"/>
      <c r="G1" s="3"/>
      <c r="H1" s="4"/>
      <c r="I1" s="4"/>
      <c r="J1" s="4"/>
      <c r="K1" s="4"/>
      <c r="L1" s="5"/>
      <c r="M1" s="5"/>
      <c r="N1" s="5"/>
      <c r="O1" s="5"/>
      <c r="P1" s="5"/>
      <c r="Q1" s="5"/>
      <c r="R1" s="4"/>
      <c r="S1" s="4"/>
      <c r="T1" s="4"/>
      <c r="U1" s="4"/>
      <c r="V1" s="4"/>
      <c r="W1" s="4"/>
      <c r="X1" s="4"/>
      <c r="Y1" s="4"/>
      <c r="Z1" s="4"/>
      <c r="AA1" s="4"/>
      <c r="AB1" s="4"/>
      <c r="AC1" s="4"/>
      <c r="AD1" s="4"/>
      <c r="AE1" s="4"/>
      <c r="AF1" s="4"/>
      <c r="AG1" s="4"/>
      <c r="AH1" s="4"/>
      <c r="AI1" s="4"/>
      <c r="AJ1" s="4"/>
      <c r="AK1" s="4"/>
      <c r="AL1" s="4"/>
      <c r="AM1" s="4"/>
      <c r="AN1" s="4"/>
      <c r="AO1" s="4"/>
      <c r="AP1" s="4"/>
      <c r="AQ1" s="4"/>
      <c r="AR1" s="4"/>
      <c r="AS1" s="4"/>
      <c r="AT1" s="4"/>
      <c r="AU1" s="4"/>
      <c r="AV1" s="4"/>
      <c r="AW1" s="4"/>
      <c r="AX1" s="4"/>
      <c r="AY1" s="4"/>
      <c r="AZ1" s="4"/>
      <c r="BA1" s="4"/>
      <c r="BB1" s="4"/>
      <c r="BC1" s="4"/>
      <c r="BD1" s="4"/>
      <c r="BE1" s="4"/>
      <c r="BF1" s="4"/>
      <c r="BG1" s="4"/>
      <c r="BH1" s="4"/>
      <c r="BI1" s="4"/>
      <c r="BJ1" s="4"/>
      <c r="BK1" s="4"/>
      <c r="BL1" s="4"/>
      <c r="BM1" s="4"/>
      <c r="BN1" s="4"/>
      <c r="BO1" s="4"/>
      <c r="BP1" s="4"/>
      <c r="BQ1" s="4"/>
      <c r="BR1" s="4"/>
      <c r="BS1" s="4"/>
      <c r="BT1" s="4"/>
      <c r="BU1" s="4"/>
      <c r="BV1" s="4"/>
      <c r="BW1" s="4"/>
      <c r="BX1" s="4"/>
      <c r="BY1" s="4"/>
      <c r="BZ1" s="4"/>
      <c r="CA1" s="4"/>
      <c r="CB1" s="4"/>
      <c r="CC1" s="4"/>
      <c r="CD1" s="4"/>
      <c r="CE1" s="4"/>
      <c r="CF1" s="4"/>
      <c r="CG1" s="4"/>
      <c r="CH1" s="4"/>
      <c r="CI1" s="4"/>
      <c r="CJ1" s="4"/>
      <c r="CK1" s="4"/>
      <c r="CL1" s="4"/>
      <c r="CM1" s="4"/>
      <c r="CN1" s="4"/>
      <c r="CO1" s="4"/>
      <c r="CP1" s="4"/>
      <c r="CQ1" s="4"/>
      <c r="CR1" s="4"/>
      <c r="CS1" s="4"/>
      <c r="CT1" s="4"/>
      <c r="CU1" s="4"/>
      <c r="CV1" s="4"/>
      <c r="CW1" s="4"/>
      <c r="CX1" s="4"/>
      <c r="CY1" s="4"/>
      <c r="CZ1" s="4"/>
      <c r="DA1" s="4"/>
      <c r="DB1" s="4"/>
      <c r="DC1" s="4"/>
      <c r="DD1" s="4"/>
      <c r="DE1" s="4"/>
      <c r="DF1" s="4"/>
      <c r="DG1" s="4"/>
      <c r="DH1" s="4"/>
      <c r="DI1" s="4"/>
      <c r="DJ1" s="4"/>
      <c r="DK1" s="4"/>
      <c r="DL1" s="4"/>
      <c r="DM1" s="4"/>
      <c r="DN1" s="4"/>
      <c r="DO1" s="4"/>
      <c r="DP1" s="4"/>
      <c r="DQ1" s="4"/>
      <c r="DR1" s="4"/>
      <c r="DS1" s="4"/>
      <c r="DT1" s="4"/>
      <c r="DU1" s="4"/>
      <c r="DV1" s="4"/>
      <c r="DW1" s="4"/>
      <c r="DX1" s="4"/>
      <c r="DY1" s="4"/>
      <c r="DZ1" s="4"/>
      <c r="EA1" s="4"/>
      <c r="EB1" s="4"/>
      <c r="EC1" s="4"/>
      <c r="ED1" s="4"/>
      <c r="EE1" s="4"/>
      <c r="EF1" s="4"/>
      <c r="EG1" s="4"/>
      <c r="EH1" s="4"/>
      <c r="EI1" s="4"/>
      <c r="EJ1" s="4"/>
      <c r="EK1" s="4"/>
      <c r="EL1" s="4"/>
      <c r="EM1" s="4"/>
      <c r="EN1" s="4"/>
      <c r="EO1" s="4"/>
      <c r="EP1" s="4"/>
      <c r="EQ1" s="4"/>
      <c r="ER1" s="4"/>
      <c r="ES1" s="4"/>
      <c r="ET1" s="4"/>
      <c r="EU1" s="4"/>
      <c r="EV1" s="4"/>
      <c r="EW1" s="4"/>
      <c r="EX1" s="4"/>
      <c r="EY1" s="4"/>
      <c r="EZ1" s="4"/>
      <c r="FA1" s="4"/>
      <c r="FB1" s="4"/>
      <c r="FC1" s="4"/>
      <c r="FD1" s="4"/>
      <c r="FE1" s="4"/>
      <c r="FF1" s="4"/>
      <c r="FG1" s="4"/>
      <c r="FH1" s="4"/>
      <c r="FI1" s="4"/>
      <c r="FJ1" s="4"/>
      <c r="FK1" s="4"/>
      <c r="FL1" s="4"/>
      <c r="FM1" s="4"/>
      <c r="FN1" s="4"/>
      <c r="FO1" s="4"/>
      <c r="FP1" s="4"/>
      <c r="FQ1" s="4"/>
      <c r="FR1" s="4"/>
      <c r="FS1" s="4"/>
      <c r="FT1" s="4"/>
      <c r="FU1" s="4"/>
      <c r="FV1" s="4"/>
      <c r="FW1" s="4"/>
      <c r="FX1" s="4"/>
      <c r="FY1" s="4"/>
      <c r="FZ1" s="4"/>
      <c r="GA1" s="4"/>
      <c r="GB1" s="4"/>
      <c r="GC1" s="4"/>
      <c r="GD1" s="4"/>
      <c r="GE1" s="4"/>
      <c r="GF1" s="4"/>
      <c r="GG1" s="4"/>
      <c r="GH1" s="4"/>
      <c r="GI1" s="4"/>
      <c r="GJ1" s="4"/>
      <c r="GK1" s="4"/>
      <c r="GL1" s="4"/>
      <c r="GM1" s="4"/>
      <c r="GN1" s="4"/>
      <c r="GO1" s="4"/>
      <c r="GP1" s="4"/>
      <c r="GQ1" s="4"/>
      <c r="GR1" s="4"/>
      <c r="GS1" s="4"/>
      <c r="GT1" s="4"/>
      <c r="GU1" s="4"/>
      <c r="GV1" s="4"/>
      <c r="GW1" s="4"/>
      <c r="GX1" s="4"/>
      <c r="GY1" s="4"/>
      <c r="GZ1" s="4"/>
      <c r="HA1" s="4"/>
      <c r="HB1" s="4"/>
      <c r="HC1" s="4"/>
      <c r="HD1" s="4"/>
      <c r="HE1" s="4"/>
      <c r="HF1" s="4"/>
      <c r="HG1" s="4"/>
      <c r="HH1" s="4"/>
      <c r="HI1" s="4"/>
      <c r="HJ1" s="4"/>
      <c r="HK1" s="4"/>
      <c r="HL1" s="4"/>
      <c r="HM1" s="4"/>
      <c r="HN1" s="4"/>
      <c r="HO1" s="4"/>
      <c r="HP1" s="4"/>
      <c r="HQ1" s="4"/>
      <c r="HR1" s="4"/>
      <c r="HS1" s="4"/>
      <c r="HT1" s="4"/>
      <c r="HU1" s="4"/>
      <c r="HV1" s="4"/>
      <c r="HW1" s="4"/>
      <c r="HX1" s="4"/>
      <c r="HY1" s="4"/>
      <c r="HZ1" s="4"/>
      <c r="IA1" s="4"/>
      <c r="IB1" s="4"/>
      <c r="IC1" s="4"/>
      <c r="ID1" s="4"/>
      <c r="IE1" s="4"/>
      <c r="IF1" s="4"/>
      <c r="IG1" s="4"/>
      <c r="IH1" s="4"/>
      <c r="II1" s="4"/>
      <c r="IJ1" s="4"/>
      <c r="IK1" s="4"/>
      <c r="IL1" s="4"/>
      <c r="IM1" s="4"/>
      <c r="IN1" s="4"/>
      <c r="IO1" s="4"/>
      <c r="IP1" s="4"/>
      <c r="IQ1" s="4"/>
      <c r="IR1" s="4"/>
      <c r="IS1" s="4"/>
      <c r="IT1" s="4"/>
      <c r="IU1" s="4"/>
      <c r="IV1" s="4"/>
      <c r="IW1" s="4"/>
    </row>
    <row r="2" spans="1:257" s="8" customFormat="1" ht="21" customHeight="1">
      <c r="A2" s="7" t="s">
        <v>26</v>
      </c>
      <c r="B2" s="7"/>
      <c r="C2" s="7"/>
      <c r="D2" s="7"/>
      <c r="E2" s="7"/>
    </row>
    <row r="3" spans="1:257" ht="30.75" customHeight="1">
      <c r="A3" s="90" t="s">
        <v>67</v>
      </c>
      <c r="B3" s="90"/>
      <c r="C3" s="90"/>
      <c r="D3" s="90"/>
      <c r="E3" s="90"/>
    </row>
    <row r="4" spans="1:257" ht="5.0999999999999996" customHeight="1">
      <c r="A4" s="91"/>
      <c r="B4" s="91"/>
      <c r="C4" s="91"/>
      <c r="D4" s="91"/>
      <c r="E4" s="91"/>
    </row>
    <row r="5" spans="1:257" ht="17.100000000000001" customHeight="1">
      <c r="B5" s="9" t="s">
        <v>27</v>
      </c>
      <c r="C5" s="9"/>
      <c r="D5" s="9"/>
    </row>
    <row r="6" spans="1:257" ht="17.100000000000001" customHeight="1">
      <c r="B6" s="10" t="s">
        <v>28</v>
      </c>
      <c r="C6" s="79"/>
      <c r="D6" s="77" t="s">
        <v>69</v>
      </c>
      <c r="E6" s="11" t="s">
        <v>29</v>
      </c>
    </row>
    <row r="7" spans="1:257" ht="17.100000000000001" customHeight="1">
      <c r="B7" s="81" t="s">
        <v>30</v>
      </c>
      <c r="C7" s="80" t="s">
        <v>37</v>
      </c>
      <c r="D7" s="12" t="s">
        <v>9</v>
      </c>
      <c r="E7" s="12" t="s">
        <v>59</v>
      </c>
    </row>
    <row r="8" spans="1:257" ht="17.100000000000001" customHeight="1">
      <c r="B8" s="81" t="s">
        <v>31</v>
      </c>
      <c r="C8" s="80" t="s">
        <v>48</v>
      </c>
      <c r="D8" s="12" t="s">
        <v>9</v>
      </c>
      <c r="E8" s="12" t="s">
        <v>59</v>
      </c>
    </row>
    <row r="9" spans="1:257" ht="17.100000000000001" customHeight="1">
      <c r="B9" s="81" t="s">
        <v>32</v>
      </c>
      <c r="C9" s="80" t="s">
        <v>68</v>
      </c>
      <c r="D9" s="12" t="s">
        <v>9</v>
      </c>
      <c r="E9" s="12" t="s">
        <v>59</v>
      </c>
    </row>
    <row r="10" spans="1:257" ht="17.100000000000001" customHeight="1">
      <c r="B10" s="81" t="s">
        <v>38</v>
      </c>
      <c r="C10" s="80" t="s">
        <v>49</v>
      </c>
      <c r="D10" s="12" t="s">
        <v>9</v>
      </c>
      <c r="E10" s="12" t="s">
        <v>59</v>
      </c>
    </row>
    <row r="11" spans="1:257" ht="17.100000000000001" customHeight="1">
      <c r="B11" s="13"/>
      <c r="C11" s="13"/>
      <c r="D11" s="78"/>
      <c r="E11" s="13"/>
    </row>
    <row r="12" spans="1:257" ht="17.100000000000001" customHeight="1"/>
    <row r="13" spans="1:257" s="8" customFormat="1" ht="17.100000000000001" customHeight="1">
      <c r="B13" s="14" t="s">
        <v>70</v>
      </c>
      <c r="C13" s="15"/>
      <c r="D13" s="15"/>
    </row>
    <row r="14" spans="1:257" ht="17.100000000000001" customHeight="1">
      <c r="B14" s="16" t="s">
        <v>33</v>
      </c>
      <c r="C14" s="17" t="s">
        <v>34</v>
      </c>
      <c r="D14" s="17"/>
    </row>
    <row r="15" spans="1:257" ht="17.100000000000001" customHeight="1">
      <c r="B15" s="18"/>
      <c r="C15" s="18"/>
      <c r="D15" s="18"/>
      <c r="E15" s="19"/>
      <c r="F15" s="20"/>
    </row>
    <row r="16" spans="1:257" ht="17.100000000000001" customHeight="1">
      <c r="A16" s="21"/>
      <c r="B16" s="21"/>
      <c r="C16" s="21"/>
      <c r="D16" s="21"/>
    </row>
    <row r="17" spans="1:5" s="8" customFormat="1" ht="17.100000000000001" customHeight="1">
      <c r="A17" s="22"/>
      <c r="B17" s="23" t="s">
        <v>71</v>
      </c>
      <c r="C17" s="22"/>
      <c r="D17" s="22"/>
    </row>
    <row r="18" spans="1:5" ht="17.100000000000001" customHeight="1">
      <c r="B18" s="24" t="s">
        <v>35</v>
      </c>
      <c r="C18" s="25" t="s">
        <v>36</v>
      </c>
      <c r="D18" s="25"/>
      <c r="E18" s="26"/>
    </row>
    <row r="19" spans="1:5" ht="17.100000000000001" customHeight="1">
      <c r="B19" s="27"/>
      <c r="C19" s="27"/>
      <c r="D19" s="27"/>
      <c r="E19" s="27"/>
    </row>
    <row r="20" spans="1:5">
      <c r="B20" s="26"/>
      <c r="C20" s="26"/>
      <c r="D20" s="26"/>
      <c r="E20" s="26"/>
    </row>
    <row r="21" spans="1:5">
      <c r="B21" s="26"/>
      <c r="C21" s="26"/>
      <c r="D21" s="26"/>
      <c r="E21" s="26"/>
    </row>
    <row r="22" spans="1:5">
      <c r="B22" s="26"/>
      <c r="C22" s="26"/>
      <c r="D22" s="26"/>
      <c r="E22" s="26"/>
    </row>
    <row r="23" spans="1:5">
      <c r="B23" s="26"/>
      <c r="C23" s="26"/>
      <c r="D23" s="26"/>
      <c r="E23" s="26"/>
    </row>
    <row r="24" spans="1:5">
      <c r="B24" s="26"/>
      <c r="C24" s="26"/>
      <c r="D24" s="26"/>
      <c r="E24" s="26"/>
    </row>
    <row r="25" spans="1:5">
      <c r="B25" s="28"/>
      <c r="C25" s="28"/>
      <c r="D25" s="28"/>
      <c r="E25" s="28"/>
    </row>
    <row r="26" spans="1:5">
      <c r="A26" s="21"/>
      <c r="B26" s="29"/>
      <c r="C26" s="29"/>
      <c r="D26" s="29"/>
    </row>
    <row r="27" spans="1:5">
      <c r="A27" s="21"/>
      <c r="B27" s="21"/>
      <c r="C27" s="21"/>
      <c r="D27" s="21"/>
    </row>
    <row r="28" spans="1:5" ht="15.75">
      <c r="B28" s="30"/>
      <c r="C28" s="30"/>
      <c r="D28" s="30"/>
      <c r="E28" s="30"/>
    </row>
    <row r="29" spans="1:5">
      <c r="A29" s="21"/>
      <c r="B29" s="21"/>
      <c r="C29" s="21"/>
      <c r="D29" s="21"/>
    </row>
    <row r="30" spans="1:5">
      <c r="B30" s="31"/>
      <c r="C30" s="31"/>
      <c r="D30" s="31"/>
      <c r="E30" s="32"/>
    </row>
    <row r="32" spans="1:5">
      <c r="B32" s="33"/>
      <c r="C32" s="33"/>
      <c r="D32" s="33"/>
    </row>
    <row r="33" spans="2:5">
      <c r="B33" s="29"/>
      <c r="C33" s="29"/>
      <c r="D33" s="29"/>
      <c r="E33" s="29"/>
    </row>
  </sheetData>
  <mergeCells count="2">
    <mergeCell ref="A3:E3"/>
    <mergeCell ref="A4:E4"/>
  </mergeCells>
  <phoneticPr fontId="22" type="noConversion"/>
  <hyperlinks>
    <hyperlink ref="B7" location="'E1'!A1" display="E1" xr:uid="{722263D1-4DF6-4C35-A43E-E3E0D97BEACA}"/>
    <hyperlink ref="B8" location="'E2'!A1" display="E2" xr:uid="{6AB0E519-1265-4FB7-B894-C8A55EBF7906}"/>
    <hyperlink ref="B9" location="'E3'!A1" display="E3" xr:uid="{A5345131-283D-4E3D-9549-FAFC1FF64490}"/>
    <hyperlink ref="B10" location="'E4'!A1" display="E4" xr:uid="{8BE8C992-36E5-48A7-A802-FF55D1F1A7DD}"/>
  </hyperlinks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E2FB570-2148-4120-B00C-70C3E63AF5BB}">
  <dimension ref="A1:Y28"/>
  <sheetViews>
    <sheetView showGridLines="0" workbookViewId="0">
      <selection activeCell="N30" sqref="N30"/>
    </sheetView>
  </sheetViews>
  <sheetFormatPr defaultRowHeight="15"/>
  <cols>
    <col min="1" max="1" width="4.7109375" customWidth="1"/>
    <col min="3" max="3" width="11.5703125" bestFit="1" customWidth="1"/>
    <col min="4" max="4" width="9.28515625" bestFit="1" customWidth="1"/>
    <col min="5" max="5" width="10.5703125" bestFit="1" customWidth="1"/>
    <col min="6" max="6" width="9.28515625" bestFit="1" customWidth="1"/>
    <col min="7" max="8" width="9.28515625" customWidth="1"/>
    <col min="9" max="16" width="9.7109375" customWidth="1"/>
    <col min="17" max="17" width="10.5703125" bestFit="1" customWidth="1"/>
    <col min="18" max="18" width="9.28515625" bestFit="1" customWidth="1"/>
    <col min="19" max="20" width="9.28515625" customWidth="1"/>
    <col min="21" max="24" width="9.28515625" bestFit="1" customWidth="1"/>
  </cols>
  <sheetData>
    <row r="1" spans="1:25" ht="20.100000000000001" customHeight="1"/>
    <row r="2" spans="1:25">
      <c r="B2" s="42" t="s">
        <v>60</v>
      </c>
    </row>
    <row r="3" spans="1:25" ht="5.0999999999999996" customHeight="1"/>
    <row r="4" spans="1:25" s="8" customFormat="1" ht="18.95" customHeight="1">
      <c r="A4" s="89"/>
      <c r="B4" s="87"/>
      <c r="C4" s="94" t="s">
        <v>39</v>
      </c>
      <c r="D4" s="92"/>
      <c r="E4" s="97" t="s">
        <v>0</v>
      </c>
      <c r="F4" s="98"/>
      <c r="G4" s="98"/>
      <c r="H4" s="98"/>
      <c r="I4" s="98"/>
      <c r="J4" s="98"/>
      <c r="K4" s="98"/>
      <c r="L4" s="98"/>
      <c r="M4" s="98"/>
      <c r="N4" s="98"/>
      <c r="O4" s="98"/>
      <c r="P4" s="99"/>
      <c r="Q4" s="92" t="s">
        <v>1</v>
      </c>
      <c r="R4" s="92"/>
      <c r="S4" s="92"/>
      <c r="T4" s="92"/>
      <c r="U4" s="92"/>
      <c r="V4" s="93"/>
      <c r="W4" s="94" t="s">
        <v>40</v>
      </c>
      <c r="X4" s="92"/>
      <c r="Y4" s="89"/>
    </row>
    <row r="5" spans="1:25" s="8" customFormat="1" ht="18.95" customHeight="1">
      <c r="A5" s="89"/>
      <c r="B5" s="85" t="s">
        <v>3</v>
      </c>
      <c r="C5" s="94" t="s">
        <v>2</v>
      </c>
      <c r="D5" s="92"/>
      <c r="E5" s="95" t="s">
        <v>6</v>
      </c>
      <c r="F5" s="96"/>
      <c r="G5" s="96" t="s">
        <v>5</v>
      </c>
      <c r="H5" s="96"/>
      <c r="I5" s="96" t="s">
        <v>7</v>
      </c>
      <c r="J5" s="96"/>
      <c r="K5" s="96" t="s">
        <v>41</v>
      </c>
      <c r="L5" s="96"/>
      <c r="M5" s="96" t="s">
        <v>42</v>
      </c>
      <c r="N5" s="96"/>
      <c r="O5" s="96" t="s">
        <v>56</v>
      </c>
      <c r="P5" s="100"/>
      <c r="Q5" s="92" t="s">
        <v>6</v>
      </c>
      <c r="R5" s="92"/>
      <c r="S5" s="92" t="s">
        <v>54</v>
      </c>
      <c r="T5" s="92"/>
      <c r="U5" s="92" t="s">
        <v>41</v>
      </c>
      <c r="V5" s="93"/>
      <c r="W5" s="92" t="s">
        <v>8</v>
      </c>
      <c r="X5" s="92"/>
      <c r="Y5" s="89"/>
    </row>
    <row r="6" spans="1:25" s="8" customFormat="1" ht="18.95" customHeight="1">
      <c r="A6" s="89"/>
      <c r="B6" s="88"/>
      <c r="C6" s="56" t="s">
        <v>9</v>
      </c>
      <c r="D6" s="54" t="s">
        <v>10</v>
      </c>
      <c r="E6" s="56" t="s">
        <v>9</v>
      </c>
      <c r="F6" s="54" t="s">
        <v>10</v>
      </c>
      <c r="G6" s="54" t="s">
        <v>9</v>
      </c>
      <c r="H6" s="54" t="s">
        <v>10</v>
      </c>
      <c r="I6" s="54" t="s">
        <v>9</v>
      </c>
      <c r="J6" s="54" t="s">
        <v>10</v>
      </c>
      <c r="K6" s="54" t="s">
        <v>9</v>
      </c>
      <c r="L6" s="54" t="s">
        <v>10</v>
      </c>
      <c r="M6" s="54" t="s">
        <v>9</v>
      </c>
      <c r="N6" s="54" t="s">
        <v>10</v>
      </c>
      <c r="O6" s="54" t="s">
        <v>9</v>
      </c>
      <c r="P6" s="57" t="s">
        <v>10</v>
      </c>
      <c r="Q6" s="54" t="s">
        <v>9</v>
      </c>
      <c r="R6" s="54" t="s">
        <v>10</v>
      </c>
      <c r="S6" s="54" t="s">
        <v>9</v>
      </c>
      <c r="T6" s="54" t="s">
        <v>10</v>
      </c>
      <c r="U6" s="54" t="s">
        <v>9</v>
      </c>
      <c r="V6" s="57" t="s">
        <v>10</v>
      </c>
      <c r="W6" s="54" t="s">
        <v>9</v>
      </c>
      <c r="X6" s="54" t="s">
        <v>10</v>
      </c>
      <c r="Y6" s="89"/>
    </row>
    <row r="7" spans="1:25" s="8" customFormat="1" ht="18.95" customHeight="1">
      <c r="A7" s="89"/>
      <c r="B7" s="86">
        <v>2008</v>
      </c>
      <c r="C7" s="36">
        <v>115523</v>
      </c>
      <c r="D7" s="37">
        <v>100</v>
      </c>
      <c r="E7" s="36">
        <v>54898</v>
      </c>
      <c r="F7" s="37">
        <v>48</v>
      </c>
      <c r="G7" s="37">
        <v>49027</v>
      </c>
      <c r="H7" s="37">
        <v>42</v>
      </c>
      <c r="I7" s="37">
        <v>0</v>
      </c>
      <c r="J7" s="37">
        <v>0</v>
      </c>
      <c r="K7" s="37">
        <v>0</v>
      </c>
      <c r="L7" s="37">
        <v>0</v>
      </c>
      <c r="M7" s="37">
        <v>0</v>
      </c>
      <c r="N7" s="37">
        <v>0</v>
      </c>
      <c r="O7" s="37">
        <v>0</v>
      </c>
      <c r="P7" s="38">
        <v>0</v>
      </c>
      <c r="Q7" s="37">
        <v>11597</v>
      </c>
      <c r="R7" s="37">
        <v>10</v>
      </c>
      <c r="S7" s="58" t="s">
        <v>4</v>
      </c>
      <c r="T7" s="58" t="s">
        <v>4</v>
      </c>
      <c r="U7" s="37">
        <v>0</v>
      </c>
      <c r="V7" s="38">
        <v>0</v>
      </c>
      <c r="W7" s="36">
        <v>0</v>
      </c>
      <c r="X7" s="37">
        <v>0</v>
      </c>
      <c r="Y7" s="89"/>
    </row>
    <row r="8" spans="1:25" s="8" customFormat="1" ht="18.95" customHeight="1">
      <c r="A8" s="89"/>
      <c r="B8" s="86">
        <v>2009</v>
      </c>
      <c r="C8" s="36">
        <v>107874</v>
      </c>
      <c r="D8" s="37">
        <v>100</v>
      </c>
      <c r="E8" s="36">
        <v>57620</v>
      </c>
      <c r="F8" s="37">
        <v>53</v>
      </c>
      <c r="G8" s="37">
        <v>38735</v>
      </c>
      <c r="H8" s="37">
        <v>36</v>
      </c>
      <c r="I8" s="37">
        <v>0</v>
      </c>
      <c r="J8" s="37">
        <v>0</v>
      </c>
      <c r="K8" s="37">
        <v>0</v>
      </c>
      <c r="L8" s="37">
        <v>0</v>
      </c>
      <c r="M8" s="37">
        <v>0</v>
      </c>
      <c r="N8" s="37">
        <v>0</v>
      </c>
      <c r="O8" s="37">
        <v>0</v>
      </c>
      <c r="P8" s="38">
        <v>0</v>
      </c>
      <c r="Q8" s="37">
        <v>11519</v>
      </c>
      <c r="R8" s="37">
        <v>11</v>
      </c>
      <c r="S8" s="58" t="s">
        <v>4</v>
      </c>
      <c r="T8" s="58" t="s">
        <v>4</v>
      </c>
      <c r="U8" s="37">
        <v>0</v>
      </c>
      <c r="V8" s="38">
        <v>0</v>
      </c>
      <c r="W8" s="36">
        <v>0</v>
      </c>
      <c r="X8" s="37">
        <v>0</v>
      </c>
      <c r="Y8" s="89"/>
    </row>
    <row r="9" spans="1:25" s="8" customFormat="1" ht="18.95" customHeight="1">
      <c r="A9" s="89"/>
      <c r="B9" s="86">
        <v>2010</v>
      </c>
      <c r="C9" s="36">
        <v>111354</v>
      </c>
      <c r="D9" s="37">
        <v>100</v>
      </c>
      <c r="E9" s="36">
        <v>51663</v>
      </c>
      <c r="F9" s="37">
        <v>46</v>
      </c>
      <c r="G9" s="37">
        <v>47738</v>
      </c>
      <c r="H9" s="37">
        <v>43</v>
      </c>
      <c r="I9" s="37">
        <v>156</v>
      </c>
      <c r="J9" s="37">
        <v>0.1</v>
      </c>
      <c r="K9" s="37">
        <v>0</v>
      </c>
      <c r="L9" s="37">
        <v>0</v>
      </c>
      <c r="M9" s="37">
        <v>0</v>
      </c>
      <c r="N9" s="37">
        <v>0</v>
      </c>
      <c r="O9" s="37">
        <v>0</v>
      </c>
      <c r="P9" s="38">
        <v>0</v>
      </c>
      <c r="Q9" s="37">
        <v>11794</v>
      </c>
      <c r="R9" s="37">
        <v>11</v>
      </c>
      <c r="S9" s="58" t="s">
        <v>4</v>
      </c>
      <c r="T9" s="58" t="s">
        <v>4</v>
      </c>
      <c r="U9" s="37">
        <v>0</v>
      </c>
      <c r="V9" s="38">
        <v>0</v>
      </c>
      <c r="W9" s="36">
        <v>3.5</v>
      </c>
      <c r="X9" s="37">
        <v>3.143129119744239E-3</v>
      </c>
      <c r="Y9" s="89"/>
    </row>
    <row r="10" spans="1:25" s="8" customFormat="1" ht="18.95" customHeight="1">
      <c r="A10" s="89"/>
      <c r="B10" s="86">
        <v>2011</v>
      </c>
      <c r="C10" s="36">
        <v>109030</v>
      </c>
      <c r="D10" s="37">
        <v>100</v>
      </c>
      <c r="E10" s="36">
        <v>62709</v>
      </c>
      <c r="F10" s="37">
        <v>58</v>
      </c>
      <c r="G10" s="37">
        <v>35248</v>
      </c>
      <c r="H10" s="37">
        <v>32</v>
      </c>
      <c r="I10" s="37">
        <v>0</v>
      </c>
      <c r="J10" s="37">
        <v>0</v>
      </c>
      <c r="K10" s="37">
        <v>0</v>
      </c>
      <c r="L10" s="37">
        <v>0</v>
      </c>
      <c r="M10" s="37">
        <v>0</v>
      </c>
      <c r="N10" s="37">
        <v>0</v>
      </c>
      <c r="O10" s="37">
        <v>0</v>
      </c>
      <c r="P10" s="38">
        <v>0</v>
      </c>
      <c r="Q10" s="37">
        <v>11064</v>
      </c>
      <c r="R10" s="37">
        <v>10</v>
      </c>
      <c r="S10" s="58" t="s">
        <v>4</v>
      </c>
      <c r="T10" s="58" t="s">
        <v>4</v>
      </c>
      <c r="U10" s="37">
        <v>0</v>
      </c>
      <c r="V10" s="38">
        <v>0</v>
      </c>
      <c r="W10" s="36">
        <v>7.8</v>
      </c>
      <c r="X10" s="37">
        <v>6.9502016890611818E-3</v>
      </c>
      <c r="Y10" s="89"/>
    </row>
    <row r="11" spans="1:25" s="8" customFormat="1" ht="18.95" customHeight="1">
      <c r="A11" s="89"/>
      <c r="B11" s="86">
        <v>2012</v>
      </c>
      <c r="C11" s="36">
        <v>112226.959</v>
      </c>
      <c r="D11" s="37">
        <v>100</v>
      </c>
      <c r="E11" s="36">
        <v>64078.915000000001</v>
      </c>
      <c r="F11" s="37">
        <v>57.09</v>
      </c>
      <c r="G11" s="37">
        <v>36774.773999999998</v>
      </c>
      <c r="H11" s="37">
        <v>32.76</v>
      </c>
      <c r="I11" s="37">
        <v>0</v>
      </c>
      <c r="J11" s="37">
        <v>0</v>
      </c>
      <c r="K11" s="37">
        <v>0</v>
      </c>
      <c r="L11" s="37">
        <v>0</v>
      </c>
      <c r="M11" s="37">
        <v>0</v>
      </c>
      <c r="N11" s="37">
        <v>0</v>
      </c>
      <c r="O11" s="37">
        <v>0</v>
      </c>
      <c r="P11" s="38">
        <v>0</v>
      </c>
      <c r="Q11" s="37">
        <v>11363.214</v>
      </c>
      <c r="R11" s="37">
        <v>10.130000000000001</v>
      </c>
      <c r="S11" s="58" t="s">
        <v>4</v>
      </c>
      <c r="T11" s="58" t="s">
        <v>4</v>
      </c>
      <c r="U11" s="37">
        <v>0</v>
      </c>
      <c r="V11" s="38">
        <v>0</v>
      </c>
      <c r="W11" s="36">
        <v>10.055999999999999</v>
      </c>
      <c r="X11" s="37">
        <v>8.0000000000000002E-3</v>
      </c>
      <c r="Y11" s="89"/>
    </row>
    <row r="12" spans="1:25" s="8" customFormat="1" ht="18.95" customHeight="1">
      <c r="A12" s="89"/>
      <c r="B12" s="86">
        <v>2013</v>
      </c>
      <c r="C12" s="36">
        <v>112725.311</v>
      </c>
      <c r="D12" s="37">
        <v>100</v>
      </c>
      <c r="E12" s="36">
        <v>68622.448999999993</v>
      </c>
      <c r="F12" s="37">
        <v>61</v>
      </c>
      <c r="G12" s="37">
        <v>32376.53</v>
      </c>
      <c r="H12" s="37">
        <v>29</v>
      </c>
      <c r="I12" s="37">
        <v>0</v>
      </c>
      <c r="J12" s="37">
        <v>0</v>
      </c>
      <c r="K12" s="37">
        <v>0</v>
      </c>
      <c r="L12" s="37">
        <v>0</v>
      </c>
      <c r="M12" s="37">
        <v>0</v>
      </c>
      <c r="N12" s="37">
        <v>0</v>
      </c>
      <c r="O12" s="37"/>
      <c r="P12" s="38">
        <v>0</v>
      </c>
      <c r="Q12" s="37">
        <v>11718.044</v>
      </c>
      <c r="R12" s="37">
        <v>10</v>
      </c>
      <c r="S12" s="58" t="s">
        <v>4</v>
      </c>
      <c r="T12" s="58" t="s">
        <v>4</v>
      </c>
      <c r="U12" s="37">
        <v>0</v>
      </c>
      <c r="V12" s="38">
        <v>0</v>
      </c>
      <c r="W12" s="36">
        <v>8.2880000000000003</v>
      </c>
      <c r="X12" s="37">
        <v>0.01</v>
      </c>
      <c r="Y12" s="89"/>
    </row>
    <row r="13" spans="1:25" s="8" customFormat="1" ht="18.95" customHeight="1">
      <c r="A13" s="89"/>
      <c r="B13" s="86">
        <v>2014</v>
      </c>
      <c r="C13" s="36">
        <v>125016.30700216601</v>
      </c>
      <c r="D13" s="37">
        <v>99.967999999999989</v>
      </c>
      <c r="E13" s="36">
        <v>83146.948000000004</v>
      </c>
      <c r="F13" s="37">
        <v>66.510000000000005</v>
      </c>
      <c r="G13" s="37">
        <v>29989.133000000002</v>
      </c>
      <c r="H13" s="37">
        <v>23.99</v>
      </c>
      <c r="I13" s="37">
        <v>0</v>
      </c>
      <c r="J13" s="37">
        <v>0</v>
      </c>
      <c r="K13" s="37">
        <v>258.178572588235</v>
      </c>
      <c r="L13" s="37">
        <v>0.21</v>
      </c>
      <c r="M13" s="37">
        <v>0</v>
      </c>
      <c r="N13" s="37">
        <v>0</v>
      </c>
      <c r="O13" s="37">
        <v>0</v>
      </c>
      <c r="P13" s="38">
        <v>0</v>
      </c>
      <c r="Q13" s="37">
        <v>11566.5895</v>
      </c>
      <c r="R13" s="37">
        <v>9.25</v>
      </c>
      <c r="S13" s="58" t="s">
        <v>4</v>
      </c>
      <c r="T13" s="58" t="s">
        <v>4</v>
      </c>
      <c r="U13" s="37">
        <v>44.636000000000003</v>
      </c>
      <c r="V13" s="38">
        <v>3.5999999999999997E-2</v>
      </c>
      <c r="W13" s="36">
        <v>10.6239295774648</v>
      </c>
      <c r="X13" s="37">
        <v>8.0000000000000002E-3</v>
      </c>
      <c r="Y13" s="89"/>
    </row>
    <row r="14" spans="1:25" s="8" customFormat="1" ht="18.95" customHeight="1">
      <c r="A14" s="89"/>
      <c r="B14" s="86">
        <v>2015</v>
      </c>
      <c r="C14" s="36">
        <v>131280.40700000001</v>
      </c>
      <c r="D14" s="37">
        <v>100</v>
      </c>
      <c r="E14" s="36">
        <v>84769.729000000007</v>
      </c>
      <c r="F14" s="37">
        <v>64.571500757154112</v>
      </c>
      <c r="G14" s="37">
        <v>30897.621999999999</v>
      </c>
      <c r="H14" s="37">
        <v>23.535592786515355</v>
      </c>
      <c r="I14" s="37">
        <v>0</v>
      </c>
      <c r="J14" s="37">
        <v>0</v>
      </c>
      <c r="K14" s="37">
        <v>3191.7350000000001</v>
      </c>
      <c r="L14" s="37">
        <v>2.4312348452728365</v>
      </c>
      <c r="M14" s="37">
        <v>176.2</v>
      </c>
      <c r="N14" s="37">
        <v>0.13421652478575874</v>
      </c>
      <c r="O14" s="37">
        <v>0</v>
      </c>
      <c r="P14" s="38">
        <v>0</v>
      </c>
      <c r="Q14" s="37">
        <v>12005.916999999999</v>
      </c>
      <c r="R14" s="37">
        <v>9.1452466322716379</v>
      </c>
      <c r="S14" s="58" t="s">
        <v>4</v>
      </c>
      <c r="T14" s="58" t="s">
        <v>4</v>
      </c>
      <c r="U14" s="37">
        <v>228.09</v>
      </c>
      <c r="V14" s="38">
        <v>0.17374260577970327</v>
      </c>
      <c r="W14" s="36">
        <v>11.114000000000001</v>
      </c>
      <c r="X14" s="37">
        <v>8.4658482205954774E-3</v>
      </c>
      <c r="Y14" s="89"/>
    </row>
    <row r="15" spans="1:25" s="8" customFormat="1" ht="18.95" customHeight="1">
      <c r="A15" s="89"/>
      <c r="B15" s="86">
        <v>2016</v>
      </c>
      <c r="C15" s="36">
        <v>149448.40940999999</v>
      </c>
      <c r="D15" s="37">
        <v>99.999999997769592</v>
      </c>
      <c r="E15" s="36">
        <v>87253.135999999999</v>
      </c>
      <c r="F15" s="37">
        <v>58.383449074140273</v>
      </c>
      <c r="G15" s="37">
        <v>32846.817999999999</v>
      </c>
      <c r="H15" s="37">
        <v>21.978700295088004</v>
      </c>
      <c r="I15" s="37">
        <v>0</v>
      </c>
      <c r="J15" s="37">
        <v>0</v>
      </c>
      <c r="K15" s="37">
        <v>15170.773406666667</v>
      </c>
      <c r="L15" s="37">
        <v>10.15117756459143</v>
      </c>
      <c r="M15" s="37">
        <v>202.54</v>
      </c>
      <c r="N15" s="37">
        <v>0.13552502887089776</v>
      </c>
      <c r="O15" s="37">
        <v>0</v>
      </c>
      <c r="P15" s="38">
        <v>0</v>
      </c>
      <c r="Q15" s="37">
        <v>13587.574000000001</v>
      </c>
      <c r="R15" s="37">
        <v>9.0918157333635818</v>
      </c>
      <c r="S15" s="58" t="s">
        <v>4</v>
      </c>
      <c r="T15" s="58" t="s">
        <v>4</v>
      </c>
      <c r="U15" s="37">
        <v>377.26900000000001</v>
      </c>
      <c r="V15" s="38">
        <v>0.25244096038853925</v>
      </c>
      <c r="W15" s="36">
        <v>10.298999999999999</v>
      </c>
      <c r="X15" s="37">
        <v>6.891341326855812E-3</v>
      </c>
      <c r="Y15" s="89"/>
    </row>
    <row r="16" spans="1:25" s="8" customFormat="1" ht="18.95" customHeight="1">
      <c r="A16" s="89"/>
      <c r="B16" s="86">
        <v>2017</v>
      </c>
      <c r="C16" s="36">
        <v>154382.77299999999</v>
      </c>
      <c r="D16" s="37">
        <v>100.00000064774068</v>
      </c>
      <c r="E16" s="36">
        <v>93583.712</v>
      </c>
      <c r="F16" s="37">
        <v>60.61797581521612</v>
      </c>
      <c r="G16" s="37">
        <v>26425.902999999998</v>
      </c>
      <c r="H16" s="37">
        <v>17.117131974303895</v>
      </c>
      <c r="I16" s="37">
        <v>0</v>
      </c>
      <c r="J16" s="37">
        <v>0</v>
      </c>
      <c r="K16" s="37">
        <v>19818.667000000001</v>
      </c>
      <c r="L16" s="37">
        <v>12.83735653588759</v>
      </c>
      <c r="M16" s="37">
        <v>155.1</v>
      </c>
      <c r="N16" s="37">
        <v>0.10046457709371498</v>
      </c>
      <c r="O16" s="37">
        <v>0</v>
      </c>
      <c r="P16" s="38">
        <v>0</v>
      </c>
      <c r="Q16" s="37">
        <v>14033.995999999999</v>
      </c>
      <c r="R16" s="37">
        <v>9.0903898973235844</v>
      </c>
      <c r="S16" s="58" t="s">
        <v>4</v>
      </c>
      <c r="T16" s="58" t="s">
        <v>4</v>
      </c>
      <c r="U16" s="37">
        <v>355.065</v>
      </c>
      <c r="V16" s="38">
        <v>0.22999003910883245</v>
      </c>
      <c r="W16" s="36">
        <v>10.331</v>
      </c>
      <c r="X16" s="37">
        <v>6.6918088069321049E-3</v>
      </c>
      <c r="Y16" s="89"/>
    </row>
    <row r="17" spans="1:25" s="8" customFormat="1" ht="18.95" customHeight="1">
      <c r="A17" s="89"/>
      <c r="B17" s="86">
        <v>2018</v>
      </c>
      <c r="C17" s="36">
        <v>153520.70499999999</v>
      </c>
      <c r="D17" s="37">
        <v>100.00000065137797</v>
      </c>
      <c r="E17" s="36">
        <v>74949.66</v>
      </c>
      <c r="F17" s="37">
        <v>48.820554856102319</v>
      </c>
      <c r="G17" s="37">
        <v>42814.364999999998</v>
      </c>
      <c r="H17" s="37">
        <v>27.888332717075524</v>
      </c>
      <c r="I17" s="37">
        <v>0</v>
      </c>
      <c r="J17" s="37">
        <v>0</v>
      </c>
      <c r="K17" s="37">
        <v>20790.487000000001</v>
      </c>
      <c r="L17" s="37">
        <v>13.542464516431188</v>
      </c>
      <c r="M17" s="37">
        <v>134.12200000000001</v>
      </c>
      <c r="N17" s="37">
        <v>8.7364111570488179E-2</v>
      </c>
      <c r="O17" s="37">
        <v>0</v>
      </c>
      <c r="P17" s="38">
        <v>0</v>
      </c>
      <c r="Q17" s="37">
        <v>14526.32</v>
      </c>
      <c r="R17" s="37">
        <v>9.4621243434232554</v>
      </c>
      <c r="S17" s="58" t="s">
        <v>4</v>
      </c>
      <c r="T17" s="58" t="s">
        <v>4</v>
      </c>
      <c r="U17" s="37">
        <v>295.85599999999999</v>
      </c>
      <c r="V17" s="38">
        <v>0.19271407071769245</v>
      </c>
      <c r="W17" s="36">
        <v>9.8960000000000008</v>
      </c>
      <c r="X17" s="37">
        <v>6.4460360574816293E-3</v>
      </c>
      <c r="Y17" s="89"/>
    </row>
    <row r="18" spans="1:25" s="8" customFormat="1" ht="18.95" customHeight="1">
      <c r="A18" s="89"/>
      <c r="B18" s="86">
        <v>2019</v>
      </c>
      <c r="C18" s="36">
        <v>169268.34081600001</v>
      </c>
      <c r="D18" s="37">
        <v>100.00000000118159</v>
      </c>
      <c r="E18" s="36">
        <v>49456.062808000104</v>
      </c>
      <c r="F18" s="37">
        <v>29.21755041113116</v>
      </c>
      <c r="G18" s="37">
        <v>80398.04045</v>
      </c>
      <c r="H18" s="37">
        <v>47.497387912247092</v>
      </c>
      <c r="I18" s="37">
        <v>0</v>
      </c>
      <c r="J18" s="37">
        <v>0</v>
      </c>
      <c r="K18" s="37">
        <v>23251.635559999999</v>
      </c>
      <c r="L18" s="37">
        <v>13.736553125002422</v>
      </c>
      <c r="M18" s="37">
        <v>216.1</v>
      </c>
      <c r="N18" s="37">
        <v>0.12766711067068795</v>
      </c>
      <c r="O18" s="37">
        <v>0</v>
      </c>
      <c r="P18" s="38">
        <v>0</v>
      </c>
      <c r="Q18" s="37">
        <v>15264.754999999999</v>
      </c>
      <c r="R18" s="37">
        <v>9.0180803606938316</v>
      </c>
      <c r="S18" s="37">
        <v>313.52199999999999</v>
      </c>
      <c r="T18" s="37">
        <v>0.18522187816610564</v>
      </c>
      <c r="U18" s="37">
        <v>360.27</v>
      </c>
      <c r="V18" s="38">
        <v>0.21283956483724548</v>
      </c>
      <c r="W18" s="36">
        <v>7.9550000000000001</v>
      </c>
      <c r="X18" s="37">
        <v>4.6996384330648903E-3</v>
      </c>
      <c r="Y18" s="89"/>
    </row>
    <row r="19" spans="1:25" s="8" customFormat="1" ht="18.95" customHeight="1">
      <c r="A19" s="89"/>
      <c r="B19" s="11">
        <v>2020</v>
      </c>
      <c r="C19" s="39">
        <v>172470.21636854199</v>
      </c>
      <c r="D19" s="40">
        <v>100.08319759415248</v>
      </c>
      <c r="E19" s="39">
        <v>40783.420928542</v>
      </c>
      <c r="F19" s="40">
        <v>23.646645657006761</v>
      </c>
      <c r="G19" s="40">
        <v>91571.441999999995</v>
      </c>
      <c r="H19" s="40">
        <v>53.094061066361789</v>
      </c>
      <c r="I19" s="40">
        <v>0</v>
      </c>
      <c r="J19" s="40">
        <v>0</v>
      </c>
      <c r="K19" s="40">
        <v>23566.103920000001</v>
      </c>
      <c r="L19" s="40">
        <v>13.66386870510031</v>
      </c>
      <c r="M19" s="40">
        <v>217.5</v>
      </c>
      <c r="N19" s="40">
        <v>0.1261087302953435</v>
      </c>
      <c r="O19" s="40">
        <v>45.664999999999999</v>
      </c>
      <c r="P19" s="41">
        <v>0.11196951839820199</v>
      </c>
      <c r="Q19" s="40">
        <v>15413.277</v>
      </c>
      <c r="R19" s="40">
        <v>8.9367760559099825</v>
      </c>
      <c r="S19" s="40">
        <v>279.928</v>
      </c>
      <c r="T19" s="40">
        <v>0.16230512484650536</v>
      </c>
      <c r="U19" s="40">
        <v>580.24351999999999</v>
      </c>
      <c r="V19" s="41">
        <v>0.33643114284735975</v>
      </c>
      <c r="W19" s="39">
        <v>8.6780000000000008</v>
      </c>
      <c r="X19" s="40">
        <v>5.0315933862206483E-3</v>
      </c>
      <c r="Y19" s="89"/>
    </row>
    <row r="20" spans="1:25" s="8" customFormat="1" ht="5.0999999999999996" customHeight="1"/>
    <row r="21" spans="1:25" s="8" customFormat="1" ht="18.95" customHeight="1">
      <c r="B21" s="52" t="s">
        <v>44</v>
      </c>
    </row>
    <row r="22" spans="1:25" s="52" customFormat="1" ht="15" customHeight="1">
      <c r="B22" s="55" t="s">
        <v>50</v>
      </c>
      <c r="C22" s="52" t="s">
        <v>11</v>
      </c>
    </row>
    <row r="23" spans="1:25" s="52" customFormat="1" ht="15" customHeight="1">
      <c r="C23" s="52" t="s">
        <v>12</v>
      </c>
    </row>
    <row r="24" spans="1:25" s="52" customFormat="1" ht="15" customHeight="1">
      <c r="C24" s="52" t="s">
        <v>13</v>
      </c>
    </row>
    <row r="25" spans="1:25" s="52" customFormat="1" ht="15" customHeight="1">
      <c r="C25" s="52" t="s">
        <v>14</v>
      </c>
    </row>
    <row r="26" spans="1:25" s="52" customFormat="1" ht="15" customHeight="1">
      <c r="C26" s="52" t="s">
        <v>55</v>
      </c>
    </row>
    <row r="27" spans="1:25">
      <c r="C27" s="52" t="s">
        <v>57</v>
      </c>
      <c r="M27" s="59"/>
    </row>
    <row r="28" spans="1:25">
      <c r="C28" s="53" t="s">
        <v>51</v>
      </c>
    </row>
  </sheetData>
  <mergeCells count="15">
    <mergeCell ref="C4:D4"/>
    <mergeCell ref="C5:D5"/>
    <mergeCell ref="E5:F5"/>
    <mergeCell ref="G5:H5"/>
    <mergeCell ref="I5:J5"/>
    <mergeCell ref="E4:P4"/>
    <mergeCell ref="O5:P5"/>
    <mergeCell ref="M5:N5"/>
    <mergeCell ref="K5:L5"/>
    <mergeCell ref="Q5:R5"/>
    <mergeCell ref="U5:V5"/>
    <mergeCell ref="W5:X5"/>
    <mergeCell ref="Q4:V4"/>
    <mergeCell ref="W4:X4"/>
    <mergeCell ref="S5:T5"/>
  </mergeCells>
  <phoneticPr fontId="22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1983E13-B5D7-450B-BFEE-61A2A516D514}">
  <dimension ref="B1:V21"/>
  <sheetViews>
    <sheetView showGridLines="0" workbookViewId="0">
      <selection sqref="A1:XFD1"/>
    </sheetView>
  </sheetViews>
  <sheetFormatPr defaultRowHeight="15"/>
  <cols>
    <col min="1" max="1" width="4.7109375" customWidth="1"/>
    <col min="3" max="3" width="11.5703125" bestFit="1" customWidth="1"/>
    <col min="4" max="4" width="9.28515625" bestFit="1" customWidth="1"/>
    <col min="5" max="5" width="11.5703125" bestFit="1" customWidth="1"/>
    <col min="6" max="6" width="9.28515625" bestFit="1" customWidth="1"/>
    <col min="7" max="7" width="10.5703125" bestFit="1" customWidth="1"/>
    <col min="8" max="10" width="9.28515625" bestFit="1" customWidth="1"/>
    <col min="11" max="11" width="10.5703125" bestFit="1" customWidth="1"/>
    <col min="12" max="14" width="9.28515625" bestFit="1" customWidth="1"/>
    <col min="16" max="16" width="11.5703125" bestFit="1" customWidth="1"/>
    <col min="18" max="18" width="10.5703125" bestFit="1" customWidth="1"/>
    <col min="20" max="20" width="10.5703125" bestFit="1" customWidth="1"/>
    <col min="22" max="22" width="10.5703125" bestFit="1" customWidth="1"/>
  </cols>
  <sheetData>
    <row r="1" spans="2:22" ht="20.100000000000001" customHeight="1"/>
    <row r="2" spans="2:22" s="8" customFormat="1" ht="21" customHeight="1">
      <c r="B2" s="51" t="s">
        <v>65</v>
      </c>
    </row>
    <row r="3" spans="2:22" s="8" customFormat="1" ht="5.0999999999999996" customHeight="1"/>
    <row r="4" spans="2:22" s="8" customFormat="1" ht="18.95" customHeight="1">
      <c r="B4" s="49" t="s">
        <v>3</v>
      </c>
      <c r="C4" s="98" t="s">
        <v>2</v>
      </c>
      <c r="D4" s="98"/>
      <c r="E4" s="98" t="s">
        <v>6</v>
      </c>
      <c r="F4" s="98"/>
      <c r="G4" s="98" t="s">
        <v>5</v>
      </c>
      <c r="H4" s="98"/>
      <c r="I4" s="98" t="s">
        <v>7</v>
      </c>
      <c r="J4" s="98"/>
      <c r="K4" s="98" t="s">
        <v>15</v>
      </c>
      <c r="L4" s="98"/>
      <c r="M4" s="98" t="s">
        <v>16</v>
      </c>
      <c r="N4" s="98"/>
      <c r="O4" s="98" t="s">
        <v>58</v>
      </c>
      <c r="P4" s="98"/>
    </row>
    <row r="5" spans="2:22" s="8" customFormat="1" ht="18.95" customHeight="1">
      <c r="B5" s="48"/>
      <c r="C5" s="54" t="s">
        <v>9</v>
      </c>
      <c r="D5" s="54" t="s">
        <v>10</v>
      </c>
      <c r="E5" s="54" t="s">
        <v>9</v>
      </c>
      <c r="F5" s="54" t="s">
        <v>10</v>
      </c>
      <c r="G5" s="54" t="s">
        <v>9</v>
      </c>
      <c r="H5" s="54" t="s">
        <v>10</v>
      </c>
      <c r="I5" s="54" t="s">
        <v>9</v>
      </c>
      <c r="J5" s="54" t="s">
        <v>10</v>
      </c>
      <c r="K5" s="54" t="s">
        <v>9</v>
      </c>
      <c r="L5" s="54" t="s">
        <v>10</v>
      </c>
      <c r="M5" s="54" t="s">
        <v>9</v>
      </c>
      <c r="N5" s="54" t="s">
        <v>10</v>
      </c>
      <c r="O5" s="54" t="s">
        <v>9</v>
      </c>
      <c r="P5" s="54" t="s">
        <v>10</v>
      </c>
    </row>
    <row r="6" spans="2:22" s="8" customFormat="1" ht="18.95" customHeight="1">
      <c r="B6" s="47">
        <v>2008</v>
      </c>
      <c r="C6" s="35">
        <v>115522</v>
      </c>
      <c r="D6" s="35">
        <v>100</v>
      </c>
      <c r="E6" s="35">
        <v>66495</v>
      </c>
      <c r="F6" s="35">
        <v>57.560464673395536</v>
      </c>
      <c r="G6" s="35">
        <v>49027</v>
      </c>
      <c r="H6" s="35">
        <v>42.439535326604457</v>
      </c>
      <c r="I6" s="35">
        <v>0</v>
      </c>
      <c r="J6" s="35">
        <v>0</v>
      </c>
      <c r="K6" s="35">
        <v>0</v>
      </c>
      <c r="L6" s="35">
        <v>0</v>
      </c>
      <c r="M6" s="35">
        <v>0</v>
      </c>
      <c r="N6" s="35">
        <v>0</v>
      </c>
      <c r="O6" s="35"/>
      <c r="P6" s="35"/>
      <c r="Q6" s="50"/>
      <c r="R6" s="62"/>
      <c r="S6" s="62"/>
      <c r="T6" s="62"/>
      <c r="V6" s="50"/>
    </row>
    <row r="7" spans="2:22" s="8" customFormat="1" ht="18.95" customHeight="1">
      <c r="B7" s="47">
        <v>2009</v>
      </c>
      <c r="C7" s="35">
        <v>107874</v>
      </c>
      <c r="D7" s="35">
        <v>100</v>
      </c>
      <c r="E7" s="35">
        <v>69139</v>
      </c>
      <c r="F7" s="35">
        <v>64.092367020783499</v>
      </c>
      <c r="G7" s="35">
        <v>38735</v>
      </c>
      <c r="H7" s="35">
        <v>35.907632979216494</v>
      </c>
      <c r="I7" s="35">
        <v>0</v>
      </c>
      <c r="J7" s="35">
        <v>0</v>
      </c>
      <c r="K7" s="35">
        <v>0</v>
      </c>
      <c r="L7" s="35">
        <v>0</v>
      </c>
      <c r="M7" s="35">
        <v>0</v>
      </c>
      <c r="N7" s="35">
        <v>0</v>
      </c>
      <c r="O7" s="35"/>
      <c r="P7" s="35"/>
      <c r="Q7" s="50"/>
      <c r="R7" s="62"/>
      <c r="S7" s="62"/>
      <c r="T7" s="62"/>
      <c r="V7" s="50"/>
    </row>
    <row r="8" spans="2:22" s="8" customFormat="1" ht="18.95" customHeight="1">
      <c r="B8" s="47">
        <v>2010</v>
      </c>
      <c r="C8" s="35">
        <v>111351</v>
      </c>
      <c r="D8" s="35">
        <v>100</v>
      </c>
      <c r="E8" s="35">
        <v>63457</v>
      </c>
      <c r="F8" s="35">
        <v>56.988262341604482</v>
      </c>
      <c r="G8" s="35">
        <v>47738</v>
      </c>
      <c r="H8" s="35">
        <v>42.871640128961573</v>
      </c>
      <c r="I8" s="35">
        <v>156</v>
      </c>
      <c r="J8" s="35">
        <v>0.14009752943395209</v>
      </c>
      <c r="K8" s="35">
        <v>0</v>
      </c>
      <c r="L8" s="35">
        <v>0</v>
      </c>
      <c r="M8" s="35">
        <v>0</v>
      </c>
      <c r="N8" s="35">
        <v>0</v>
      </c>
      <c r="O8" s="35"/>
      <c r="P8" s="35"/>
      <c r="Q8" s="50"/>
      <c r="R8" s="62"/>
      <c r="S8" s="62"/>
      <c r="T8" s="62"/>
      <c r="V8" s="50"/>
    </row>
    <row r="9" spans="2:22" s="8" customFormat="1" ht="18.95" customHeight="1">
      <c r="B9" s="47">
        <v>2011</v>
      </c>
      <c r="C9" s="35">
        <v>109021</v>
      </c>
      <c r="D9" s="35">
        <v>100</v>
      </c>
      <c r="E9" s="35">
        <v>73773</v>
      </c>
      <c r="F9" s="35">
        <v>67.66861430366626</v>
      </c>
      <c r="G9" s="35">
        <v>35248</v>
      </c>
      <c r="H9" s="35">
        <v>32.33138569633374</v>
      </c>
      <c r="I9" s="35">
        <v>0</v>
      </c>
      <c r="J9" s="35">
        <v>0</v>
      </c>
      <c r="K9" s="35">
        <v>0</v>
      </c>
      <c r="L9" s="35">
        <v>0</v>
      </c>
      <c r="M9" s="35">
        <v>0</v>
      </c>
      <c r="N9" s="35">
        <v>0</v>
      </c>
      <c r="O9" s="35"/>
      <c r="P9" s="35"/>
      <c r="Q9" s="50"/>
      <c r="R9" s="62"/>
      <c r="S9" s="62"/>
      <c r="T9" s="62"/>
      <c r="V9" s="50"/>
    </row>
    <row r="10" spans="2:22" s="8" customFormat="1" ht="18.95" customHeight="1">
      <c r="B10" s="47">
        <v>2012</v>
      </c>
      <c r="C10" s="35">
        <v>112216.90299999999</v>
      </c>
      <c r="D10" s="35">
        <v>100</v>
      </c>
      <c r="E10" s="35">
        <v>75442.129000000001</v>
      </c>
      <c r="F10" s="35">
        <v>67.228846085691757</v>
      </c>
      <c r="G10" s="35">
        <v>36774.773999999998</v>
      </c>
      <c r="H10" s="35">
        <v>32.771153914308258</v>
      </c>
      <c r="I10" s="35">
        <v>0</v>
      </c>
      <c r="J10" s="35">
        <v>0</v>
      </c>
      <c r="K10" s="35">
        <v>0</v>
      </c>
      <c r="L10" s="35">
        <v>0</v>
      </c>
      <c r="M10" s="35">
        <v>0</v>
      </c>
      <c r="N10" s="35">
        <v>0</v>
      </c>
      <c r="O10" s="35"/>
      <c r="P10" s="35"/>
      <c r="Q10" s="50"/>
      <c r="R10" s="62"/>
      <c r="S10" s="62"/>
      <c r="T10" s="62"/>
      <c r="V10" s="50"/>
    </row>
    <row r="11" spans="2:22" s="8" customFormat="1" ht="18.95" customHeight="1">
      <c r="B11" s="47">
        <v>2013</v>
      </c>
      <c r="C11" s="35">
        <v>112717.02299999999</v>
      </c>
      <c r="D11" s="35">
        <v>100</v>
      </c>
      <c r="E11" s="35">
        <v>80340.492999999988</v>
      </c>
      <c r="F11" s="35">
        <v>71.276272972539374</v>
      </c>
      <c r="G11" s="35">
        <v>32376.53</v>
      </c>
      <c r="H11" s="35">
        <v>28.723727027460622</v>
      </c>
      <c r="I11" s="35">
        <v>0</v>
      </c>
      <c r="J11" s="35">
        <v>0</v>
      </c>
      <c r="K11" s="35">
        <v>0</v>
      </c>
      <c r="L11" s="35">
        <v>0</v>
      </c>
      <c r="M11" s="35">
        <v>0</v>
      </c>
      <c r="N11" s="35">
        <v>0</v>
      </c>
      <c r="O11" s="35"/>
      <c r="P11" s="35"/>
      <c r="Q11" s="50"/>
      <c r="R11" s="62"/>
      <c r="S11" s="62"/>
      <c r="T11" s="62"/>
      <c r="V11" s="50"/>
    </row>
    <row r="12" spans="2:22" s="8" customFormat="1" ht="18.95" customHeight="1">
      <c r="B12" s="47">
        <v>2014</v>
      </c>
      <c r="C12" s="35">
        <v>125016.1090021657</v>
      </c>
      <c r="D12" s="35">
        <v>100</v>
      </c>
      <c r="E12" s="35">
        <v>94713.537500000006</v>
      </c>
      <c r="F12" s="35">
        <v>75.761066518523023</v>
      </c>
      <c r="G12" s="35">
        <v>29989.133000000002</v>
      </c>
      <c r="H12" s="35">
        <v>23.988214990342154</v>
      </c>
      <c r="I12" s="35">
        <v>0</v>
      </c>
      <c r="J12" s="35">
        <v>0</v>
      </c>
      <c r="K12" s="35">
        <v>313.43850216569984</v>
      </c>
      <c r="L12" s="35">
        <v>0.25071849113482653</v>
      </c>
      <c r="M12" s="35">
        <v>0</v>
      </c>
      <c r="N12" s="35">
        <v>0</v>
      </c>
      <c r="O12" s="35"/>
      <c r="P12" s="35"/>
      <c r="Q12" s="50"/>
      <c r="R12" s="62"/>
      <c r="S12" s="62"/>
      <c r="T12" s="62"/>
      <c r="V12" s="50"/>
    </row>
    <row r="13" spans="2:22" s="8" customFormat="1" ht="18.95" customHeight="1">
      <c r="B13" s="47">
        <v>2015</v>
      </c>
      <c r="C13" s="35">
        <v>131280.40700000001</v>
      </c>
      <c r="D13" s="35">
        <v>100</v>
      </c>
      <c r="E13" s="35">
        <v>96775.646000000008</v>
      </c>
      <c r="F13" s="35">
        <v>73.716747389425748</v>
      </c>
      <c r="G13" s="35">
        <v>30897.621999999999</v>
      </c>
      <c r="H13" s="35">
        <v>23.535592786515355</v>
      </c>
      <c r="I13" s="35">
        <v>0</v>
      </c>
      <c r="J13" s="35">
        <v>0</v>
      </c>
      <c r="K13" s="35">
        <v>3430.9390000000003</v>
      </c>
      <c r="L13" s="35">
        <v>2.6134432992731353</v>
      </c>
      <c r="M13" s="35">
        <v>176.2</v>
      </c>
      <c r="N13" s="35">
        <v>0.13421652478575874</v>
      </c>
      <c r="O13" s="35"/>
      <c r="P13" s="35"/>
      <c r="Q13" s="50"/>
      <c r="R13" s="62"/>
      <c r="S13" s="62"/>
      <c r="T13" s="62"/>
      <c r="V13" s="50"/>
    </row>
    <row r="14" spans="2:22" s="8" customFormat="1" ht="18.95" customHeight="1">
      <c r="B14" s="47">
        <v>2016</v>
      </c>
      <c r="C14" s="35">
        <v>149448.40940666664</v>
      </c>
      <c r="D14" s="35">
        <v>100</v>
      </c>
      <c r="E14" s="35">
        <v>100840.70999999999</v>
      </c>
      <c r="F14" s="35">
        <v>67.475264809008834</v>
      </c>
      <c r="G14" s="35">
        <v>32846.817999999999</v>
      </c>
      <c r="H14" s="35">
        <v>21.978700295578228</v>
      </c>
      <c r="I14" s="35">
        <v>0</v>
      </c>
      <c r="J14" s="35">
        <v>0</v>
      </c>
      <c r="K14" s="35">
        <v>15558.341406666668</v>
      </c>
      <c r="L14" s="35">
        <v>10.410509866539025</v>
      </c>
      <c r="M14" s="35">
        <v>202.54</v>
      </c>
      <c r="N14" s="35">
        <v>0.13552502887392057</v>
      </c>
      <c r="O14" s="35"/>
      <c r="P14" s="35"/>
      <c r="Q14" s="50"/>
      <c r="R14" s="62"/>
      <c r="S14" s="62"/>
      <c r="T14" s="62"/>
      <c r="V14" s="50"/>
    </row>
    <row r="15" spans="2:22" s="8" customFormat="1" ht="18.95" customHeight="1">
      <c r="B15" s="47">
        <v>2017</v>
      </c>
      <c r="C15" s="35">
        <v>154382.77299999999</v>
      </c>
      <c r="D15" s="35">
        <v>100</v>
      </c>
      <c r="E15" s="35">
        <v>107617.708</v>
      </c>
      <c r="F15" s="35">
        <v>69.708365712539717</v>
      </c>
      <c r="G15" s="35">
        <v>26425.902999999998</v>
      </c>
      <c r="H15" s="35">
        <v>17.117131974303895</v>
      </c>
      <c r="I15" s="35">
        <v>0</v>
      </c>
      <c r="J15" s="35">
        <v>0</v>
      </c>
      <c r="K15" s="35">
        <v>20184.062999999998</v>
      </c>
      <c r="L15" s="35">
        <v>13.074038383803355</v>
      </c>
      <c r="M15" s="35">
        <v>155.1</v>
      </c>
      <c r="N15" s="35">
        <v>0.10046457709371498</v>
      </c>
      <c r="O15" s="35"/>
      <c r="P15" s="35"/>
      <c r="Q15" s="50"/>
      <c r="R15" s="62"/>
      <c r="S15" s="62"/>
      <c r="T15" s="62"/>
      <c r="V15" s="50"/>
    </row>
    <row r="16" spans="2:22" s="8" customFormat="1" ht="18.95" customHeight="1">
      <c r="B16" s="47">
        <v>2018</v>
      </c>
      <c r="C16" s="35">
        <v>153520.70499999999</v>
      </c>
      <c r="D16" s="35">
        <v>100</v>
      </c>
      <c r="E16" s="35">
        <v>89475.98000000001</v>
      </c>
      <c r="F16" s="35">
        <v>58.282679199525575</v>
      </c>
      <c r="G16" s="35">
        <v>42814.364999999998</v>
      </c>
      <c r="H16" s="35">
        <v>27.888332717075524</v>
      </c>
      <c r="I16" s="35">
        <v>0</v>
      </c>
      <c r="J16" s="35">
        <v>0</v>
      </c>
      <c r="K16" s="35">
        <v>21096.239000000001</v>
      </c>
      <c r="L16" s="35">
        <v>13.741624623206365</v>
      </c>
      <c r="M16" s="35">
        <v>134.12200000000001</v>
      </c>
      <c r="N16" s="35">
        <v>8.7364111570488179E-2</v>
      </c>
      <c r="O16" s="35"/>
      <c r="P16" s="35"/>
      <c r="Q16" s="50"/>
      <c r="R16" s="62"/>
      <c r="S16" s="62"/>
      <c r="T16" s="62"/>
      <c r="V16" s="50"/>
    </row>
    <row r="17" spans="2:22" s="8" customFormat="1" ht="18.95" customHeight="1">
      <c r="B17" s="47">
        <v>2019</v>
      </c>
      <c r="C17" s="35">
        <v>169268.34081600001</v>
      </c>
      <c r="D17" s="35">
        <v>100.00000000118162</v>
      </c>
      <c r="E17" s="35">
        <v>95662.795450000005</v>
      </c>
      <c r="F17" s="35">
        <v>56.515468272940929</v>
      </c>
      <c r="G17" s="35">
        <v>49816.332808000101</v>
      </c>
      <c r="H17" s="35">
        <v>29.430389975968403</v>
      </c>
      <c r="I17" s="35">
        <v>0</v>
      </c>
      <c r="J17" s="35">
        <v>0</v>
      </c>
      <c r="K17" s="35">
        <v>23573.112560000001</v>
      </c>
      <c r="L17" s="35">
        <v>13.926474641601594</v>
      </c>
      <c r="M17" s="35">
        <v>216.1</v>
      </c>
      <c r="N17" s="35">
        <v>0.12766711067068795</v>
      </c>
      <c r="O17" s="35"/>
      <c r="P17" s="35"/>
      <c r="R17" s="62"/>
      <c r="S17" s="62"/>
      <c r="T17" s="62"/>
      <c r="V17" s="50"/>
    </row>
    <row r="18" spans="2:22" s="8" customFormat="1" ht="18.95" customHeight="1">
      <c r="B18" s="11">
        <v>2020</v>
      </c>
      <c r="C18" s="40">
        <v>172470.21636854199</v>
      </c>
      <c r="D18" s="40">
        <v>99.997705111013744</v>
      </c>
      <c r="E18" s="40">
        <v>106984.719</v>
      </c>
      <c r="F18" s="40">
        <v>62.030837122271777</v>
      </c>
      <c r="G18" s="40">
        <v>41363.664448541997</v>
      </c>
      <c r="H18" s="40">
        <v>23.983076799854118</v>
      </c>
      <c r="I18" s="40">
        <v>0</v>
      </c>
      <c r="J18" s="40">
        <v>0</v>
      </c>
      <c r="K18" s="40">
        <v>23854.709920000001</v>
      </c>
      <c r="L18" s="40">
        <v>13.831205423333035</v>
      </c>
      <c r="M18" s="40">
        <v>217.5</v>
      </c>
      <c r="N18" s="40">
        <v>0.1261087302953435</v>
      </c>
      <c r="O18" s="40">
        <v>45.664999999999999</v>
      </c>
      <c r="P18" s="40">
        <v>2.6477035259479819E-2</v>
      </c>
      <c r="R18" s="62"/>
      <c r="S18" s="62"/>
      <c r="T18" s="62"/>
      <c r="V18" s="50"/>
    </row>
    <row r="19" spans="2:22" ht="5.0999999999999996" customHeight="1"/>
    <row r="20" spans="2:22">
      <c r="B20" t="s">
        <v>43</v>
      </c>
    </row>
    <row r="21" spans="2:22">
      <c r="B21" t="s">
        <v>53</v>
      </c>
    </row>
  </sheetData>
  <mergeCells count="7">
    <mergeCell ref="O4:P4"/>
    <mergeCell ref="C4:D4"/>
    <mergeCell ref="G4:H4"/>
    <mergeCell ref="I4:J4"/>
    <mergeCell ref="K4:L4"/>
    <mergeCell ref="M4:N4"/>
    <mergeCell ref="E4:F4"/>
  </mergeCells>
  <pageMargins left="0.7" right="0.7" top="0.75" bottom="0.75" header="0.3" footer="0.3"/>
  <pageSetup orientation="portrait" verticalDpi="300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B1:K26"/>
  <sheetViews>
    <sheetView showGridLines="0" workbookViewId="0">
      <selection activeCell="Q24" sqref="P24:Q24"/>
    </sheetView>
  </sheetViews>
  <sheetFormatPr defaultRowHeight="15"/>
  <cols>
    <col min="1" max="1" width="4.7109375" customWidth="1"/>
    <col min="2" max="2" width="9.5703125" bestFit="1" customWidth="1"/>
    <col min="3" max="8" width="13.7109375" customWidth="1"/>
    <col min="11" max="11" width="11.5703125" bestFit="1" customWidth="1"/>
  </cols>
  <sheetData>
    <row r="1" spans="2:10" ht="20.100000000000001" customHeight="1"/>
    <row r="2" spans="2:10">
      <c r="B2" s="42" t="s">
        <v>66</v>
      </c>
    </row>
    <row r="3" spans="2:10" ht="5.0999999999999996" customHeight="1"/>
    <row r="4" spans="2:10" ht="17.100000000000001" customHeight="1">
      <c r="B4" s="34"/>
      <c r="C4" s="101" t="s">
        <v>47</v>
      </c>
      <c r="D4" s="101"/>
      <c r="E4" s="101" t="s">
        <v>46</v>
      </c>
      <c r="F4" s="101"/>
      <c r="G4" s="101" t="s">
        <v>45</v>
      </c>
      <c r="H4" s="101"/>
    </row>
    <row r="5" spans="2:10" ht="17.100000000000001" customHeight="1">
      <c r="B5" s="13"/>
      <c r="C5" s="46" t="s">
        <v>9</v>
      </c>
      <c r="D5" s="46" t="s">
        <v>10</v>
      </c>
      <c r="E5" s="46" t="s">
        <v>9</v>
      </c>
      <c r="F5" s="46" t="s">
        <v>10</v>
      </c>
      <c r="G5" s="46" t="s">
        <v>9</v>
      </c>
      <c r="H5" s="46" t="s">
        <v>10</v>
      </c>
    </row>
    <row r="6" spans="2:10" ht="17.100000000000001" customHeight="1">
      <c r="B6" s="43">
        <v>2008</v>
      </c>
      <c r="C6" s="60">
        <v>115522</v>
      </c>
      <c r="D6" s="60">
        <v>100</v>
      </c>
      <c r="E6" s="60">
        <v>66495</v>
      </c>
      <c r="F6" s="60">
        <v>57.560464673395536</v>
      </c>
      <c r="G6" s="60">
        <v>49027</v>
      </c>
      <c r="H6" s="60">
        <v>42.439535326604457</v>
      </c>
      <c r="J6" s="45"/>
    </row>
    <row r="7" spans="2:10" ht="17.100000000000001" customHeight="1">
      <c r="B7" s="43">
        <v>2009</v>
      </c>
      <c r="C7" s="60">
        <v>107874</v>
      </c>
      <c r="D7" s="60">
        <v>100</v>
      </c>
      <c r="E7" s="60">
        <v>69139</v>
      </c>
      <c r="F7" s="60">
        <v>64.092367020783499</v>
      </c>
      <c r="G7" s="60">
        <v>38735</v>
      </c>
      <c r="H7" s="60">
        <v>35.907632979216494</v>
      </c>
      <c r="J7" s="45"/>
    </row>
    <row r="8" spans="2:10" ht="17.100000000000001" customHeight="1">
      <c r="B8" s="43">
        <v>2010</v>
      </c>
      <c r="C8" s="60">
        <v>111351</v>
      </c>
      <c r="D8" s="60">
        <v>100</v>
      </c>
      <c r="E8" s="60">
        <v>63457</v>
      </c>
      <c r="F8" s="60">
        <v>56.988262341604482</v>
      </c>
      <c r="G8" s="60">
        <v>47894</v>
      </c>
      <c r="H8" s="60">
        <v>43.011737658395518</v>
      </c>
      <c r="J8" s="45"/>
    </row>
    <row r="9" spans="2:10" ht="17.100000000000001" customHeight="1">
      <c r="B9" s="43">
        <v>2011</v>
      </c>
      <c r="C9" s="60">
        <v>109021</v>
      </c>
      <c r="D9" s="60">
        <v>100</v>
      </c>
      <c r="E9" s="60">
        <v>73773</v>
      </c>
      <c r="F9" s="60">
        <v>67.66861430366626</v>
      </c>
      <c r="G9" s="60">
        <v>35248</v>
      </c>
      <c r="H9" s="60">
        <v>32.33138569633374</v>
      </c>
      <c r="J9" s="45"/>
    </row>
    <row r="10" spans="2:10" ht="17.100000000000001" customHeight="1">
      <c r="B10" s="43">
        <v>2012</v>
      </c>
      <c r="C10" s="60">
        <v>112216.90299999999</v>
      </c>
      <c r="D10" s="60">
        <v>100</v>
      </c>
      <c r="E10" s="60">
        <v>75442.129000000001</v>
      </c>
      <c r="F10" s="60">
        <v>67.228846085691757</v>
      </c>
      <c r="G10" s="60">
        <v>36774.773999999998</v>
      </c>
      <c r="H10" s="60">
        <v>32.771153914308258</v>
      </c>
      <c r="J10" s="45"/>
    </row>
    <row r="11" spans="2:10" ht="17.100000000000001" customHeight="1">
      <c r="B11" s="43">
        <v>2013</v>
      </c>
      <c r="C11" s="60">
        <v>112717.02299999999</v>
      </c>
      <c r="D11" s="60">
        <v>100</v>
      </c>
      <c r="E11" s="60">
        <v>80340.492999999988</v>
      </c>
      <c r="F11" s="60">
        <v>71.276272972539374</v>
      </c>
      <c r="G11" s="60">
        <v>32376.53</v>
      </c>
      <c r="H11" s="60">
        <v>28.723727027460622</v>
      </c>
      <c r="J11" s="45"/>
    </row>
    <row r="12" spans="2:10" ht="17.100000000000001" customHeight="1">
      <c r="B12" s="43">
        <v>2014</v>
      </c>
      <c r="C12" s="60">
        <v>125016.1090021657</v>
      </c>
      <c r="D12" s="60">
        <v>100</v>
      </c>
      <c r="E12" s="60">
        <v>94713.537500000006</v>
      </c>
      <c r="F12" s="60">
        <v>75.761066518523023</v>
      </c>
      <c r="G12" s="60">
        <v>30302.571502165702</v>
      </c>
      <c r="H12" s="60">
        <v>24.23893348147698</v>
      </c>
      <c r="J12" s="45"/>
    </row>
    <row r="13" spans="2:10" ht="17.100000000000001" customHeight="1">
      <c r="B13" s="43">
        <v>2015</v>
      </c>
      <c r="C13" s="60">
        <v>131280.40700000001</v>
      </c>
      <c r="D13" s="60">
        <v>100</v>
      </c>
      <c r="E13" s="60">
        <v>96775.646000000008</v>
      </c>
      <c r="F13" s="60">
        <v>73.716747389425748</v>
      </c>
      <c r="G13" s="60">
        <v>34504.760999999999</v>
      </c>
      <c r="H13" s="60">
        <v>26.283252610574248</v>
      </c>
      <c r="J13" s="45"/>
    </row>
    <row r="14" spans="2:10" ht="17.100000000000001" customHeight="1">
      <c r="B14" s="43">
        <v>2016</v>
      </c>
      <c r="C14" s="60">
        <v>149448.40940666664</v>
      </c>
      <c r="D14" s="60">
        <v>100</v>
      </c>
      <c r="E14" s="60">
        <v>100840.70999999999</v>
      </c>
      <c r="F14" s="60">
        <v>67.475264809008834</v>
      </c>
      <c r="G14" s="60">
        <v>48607.699406666667</v>
      </c>
      <c r="H14" s="60">
        <v>32.524735190991173</v>
      </c>
      <c r="J14" s="45"/>
    </row>
    <row r="15" spans="2:10" ht="17.100000000000001" customHeight="1">
      <c r="B15" s="43">
        <v>2017</v>
      </c>
      <c r="C15" s="60">
        <v>154382.77299999999</v>
      </c>
      <c r="D15" s="60">
        <v>100</v>
      </c>
      <c r="E15" s="60">
        <v>107617.708</v>
      </c>
      <c r="F15" s="60">
        <v>69.708365712539717</v>
      </c>
      <c r="G15" s="60">
        <v>46765.065999999999</v>
      </c>
      <c r="H15" s="60">
        <v>30.291634935200968</v>
      </c>
      <c r="J15" s="45"/>
    </row>
    <row r="16" spans="2:10" ht="17.100000000000001" customHeight="1">
      <c r="B16" s="43">
        <v>2018</v>
      </c>
      <c r="C16" s="60">
        <v>153520.70499999999</v>
      </c>
      <c r="D16" s="60">
        <v>100</v>
      </c>
      <c r="E16" s="60">
        <v>89475.98000000001</v>
      </c>
      <c r="F16" s="60">
        <v>58.282679199525575</v>
      </c>
      <c r="G16" s="60">
        <v>64044.726000000002</v>
      </c>
      <c r="H16" s="60">
        <v>41.717321451852378</v>
      </c>
      <c r="J16" s="45"/>
    </row>
    <row r="17" spans="2:11" ht="17.100000000000001" customHeight="1">
      <c r="B17" s="43">
        <v>2019</v>
      </c>
      <c r="C17" s="60">
        <v>169268.34081600001</v>
      </c>
      <c r="D17" s="60">
        <v>100.00000000118162</v>
      </c>
      <c r="E17" s="60">
        <v>95662.795450000005</v>
      </c>
      <c r="F17" s="60">
        <v>56.515468272940929</v>
      </c>
      <c r="G17" s="60">
        <v>73605.545368000108</v>
      </c>
      <c r="H17" s="60">
        <v>43.48453172824069</v>
      </c>
      <c r="J17" s="45"/>
    </row>
    <row r="18" spans="2:11" ht="17.100000000000001" customHeight="1">
      <c r="B18" s="44">
        <v>2020</v>
      </c>
      <c r="C18" s="61">
        <v>172470.21636854199</v>
      </c>
      <c r="D18" s="61">
        <v>99.997705111013744</v>
      </c>
      <c r="E18" s="61">
        <v>106984.719</v>
      </c>
      <c r="F18" s="61">
        <v>62.030837122271777</v>
      </c>
      <c r="G18" s="61">
        <v>65481.539368541999</v>
      </c>
      <c r="H18" s="61">
        <v>37.966867988741974</v>
      </c>
      <c r="K18" s="59"/>
    </row>
    <row r="19" spans="2:11" ht="5.0999999999999996" customHeight="1"/>
    <row r="20" spans="2:11">
      <c r="B20" t="s">
        <v>43</v>
      </c>
    </row>
    <row r="21" spans="2:11">
      <c r="G21" s="59"/>
    </row>
    <row r="24" spans="2:11">
      <c r="D24" s="59"/>
      <c r="F24" s="63"/>
      <c r="G24" s="63"/>
    </row>
    <row r="25" spans="2:11">
      <c r="F25" s="63"/>
      <c r="G25" s="63"/>
    </row>
    <row r="26" spans="2:11">
      <c r="F26" s="63"/>
      <c r="G26" s="63"/>
    </row>
  </sheetData>
  <mergeCells count="3">
    <mergeCell ref="G4:H4"/>
    <mergeCell ref="E4:F4"/>
    <mergeCell ref="C4:D4"/>
  </mergeCells>
  <pageMargins left="0.7" right="0.7" top="0.75" bottom="0.75" header="0.3" footer="0.3"/>
  <pageSetup orientation="portrait" verticalDpi="300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B1:R26"/>
  <sheetViews>
    <sheetView showGridLines="0" workbookViewId="0">
      <selection activeCell="W23" sqref="W23"/>
    </sheetView>
  </sheetViews>
  <sheetFormatPr defaultRowHeight="18.75" customHeight="1"/>
  <cols>
    <col min="1" max="1" width="4.7109375" style="53" customWidth="1"/>
    <col min="2" max="2" width="16.28515625" style="53" customWidth="1"/>
    <col min="3" max="8" width="10.42578125" style="53" bestFit="1" customWidth="1"/>
    <col min="9" max="11" width="11.42578125" style="53" bestFit="1" customWidth="1"/>
    <col min="12" max="13" width="11.28515625" style="53" bestFit="1" customWidth="1"/>
    <col min="14" max="14" width="12.140625" style="53" bestFit="1" customWidth="1"/>
    <col min="15" max="15" width="10" style="53" bestFit="1" customWidth="1"/>
    <col min="16" max="17" width="11" style="53" bestFit="1" customWidth="1"/>
    <col min="18" max="16384" width="9.140625" style="53"/>
  </cols>
  <sheetData>
    <row r="1" spans="2:18" ht="20.100000000000001" customHeight="1"/>
    <row r="2" spans="2:18" s="52" customFormat="1" ht="21" customHeight="1">
      <c r="B2" s="64" t="s">
        <v>61</v>
      </c>
    </row>
    <row r="3" spans="2:18" ht="5.0999999999999996" customHeight="1"/>
    <row r="4" spans="2:18" ht="21" customHeight="1">
      <c r="B4" s="65"/>
      <c r="C4" s="66">
        <v>2008</v>
      </c>
      <c r="D4" s="66">
        <v>2009</v>
      </c>
      <c r="E4" s="66">
        <v>2010</v>
      </c>
      <c r="F4" s="66">
        <v>2011</v>
      </c>
      <c r="G4" s="66">
        <v>2012</v>
      </c>
      <c r="H4" s="66">
        <v>2013</v>
      </c>
      <c r="I4" s="66">
        <v>2014</v>
      </c>
      <c r="J4" s="66">
        <v>2015</v>
      </c>
      <c r="K4" s="66">
        <v>2016</v>
      </c>
      <c r="L4" s="67">
        <v>2017</v>
      </c>
      <c r="M4" s="67">
        <v>2018</v>
      </c>
      <c r="N4" s="67">
        <v>2019</v>
      </c>
      <c r="O4" s="67">
        <v>2020</v>
      </c>
    </row>
    <row r="5" spans="2:18" s="52" customFormat="1" ht="18.95" customHeight="1">
      <c r="B5" s="68" t="s">
        <v>18</v>
      </c>
      <c r="C5" s="69">
        <v>41787</v>
      </c>
      <c r="D5" s="69">
        <v>39362</v>
      </c>
      <c r="E5" s="69">
        <v>42853</v>
      </c>
      <c r="F5" s="69">
        <v>39038</v>
      </c>
      <c r="G5" s="69">
        <v>41401.333700000003</v>
      </c>
      <c r="H5" s="69">
        <v>40917.220799999996</v>
      </c>
      <c r="I5" s="69">
        <v>48363.900569999998</v>
      </c>
      <c r="J5" s="69">
        <f>47586489.74/1000</f>
        <v>47586.489740000005</v>
      </c>
      <c r="K5" s="69">
        <f>(43228797.6+4205984.93)/1000</f>
        <v>47434.782530000004</v>
      </c>
      <c r="L5" s="70">
        <v>45118.765599999999</v>
      </c>
      <c r="M5" s="70">
        <v>45908.834299999995</v>
      </c>
      <c r="N5" s="71">
        <v>43656.920899992801</v>
      </c>
      <c r="O5" s="71">
        <v>47393.4529279985</v>
      </c>
      <c r="R5" s="72"/>
    </row>
    <row r="6" spans="2:18" s="52" customFormat="1" ht="18.95" customHeight="1">
      <c r="B6" s="68" t="s">
        <v>17</v>
      </c>
      <c r="C6" s="69">
        <v>28772</v>
      </c>
      <c r="D6" s="69">
        <v>26316</v>
      </c>
      <c r="E6" s="69">
        <v>25701</v>
      </c>
      <c r="F6" s="69">
        <v>26530</v>
      </c>
      <c r="G6" s="69">
        <v>25875.236399999998</v>
      </c>
      <c r="H6" s="69">
        <v>26507.357099999997</v>
      </c>
      <c r="I6" s="69">
        <v>29123.306499999999</v>
      </c>
      <c r="J6" s="69">
        <f>31240832.86/1000</f>
        <v>31240.832859999999</v>
      </c>
      <c r="K6" s="69">
        <f>37367515/1000</f>
        <v>37367.514999999999</v>
      </c>
      <c r="L6" s="70">
        <v>38114.568900000006</v>
      </c>
      <c r="M6" s="70">
        <v>38977.877500000002</v>
      </c>
      <c r="N6" s="72">
        <v>48200.843416666597</v>
      </c>
      <c r="O6" s="72">
        <v>48454.9074346333</v>
      </c>
      <c r="R6" s="72"/>
    </row>
    <row r="7" spans="2:18" s="52" customFormat="1" ht="18.95" customHeight="1">
      <c r="B7" s="68" t="s">
        <v>19</v>
      </c>
      <c r="C7" s="69">
        <v>9143</v>
      </c>
      <c r="D7" s="69">
        <v>8248</v>
      </c>
      <c r="E7" s="69">
        <v>8328</v>
      </c>
      <c r="F7" s="69">
        <v>8573</v>
      </c>
      <c r="G7" s="69">
        <v>9082.2768000000015</v>
      </c>
      <c r="H7" s="69">
        <v>9039.0706999999984</v>
      </c>
      <c r="I7" s="69">
        <v>9938.6183000000001</v>
      </c>
      <c r="J7" s="69">
        <f>18003304.92/1000</f>
        <v>18003.304920000002</v>
      </c>
      <c r="K7" s="69">
        <f>28998911.9/1000</f>
        <v>28998.911899999999</v>
      </c>
      <c r="L7" s="70">
        <v>27527.515500000001</v>
      </c>
      <c r="M7" s="70">
        <v>26635.790400000002</v>
      </c>
      <c r="N7" s="72">
        <v>30925.3643455645</v>
      </c>
      <c r="O7" s="72">
        <v>32202.976637435499</v>
      </c>
      <c r="R7" s="72"/>
    </row>
    <row r="8" spans="2:18" s="52" customFormat="1" ht="18.95" customHeight="1">
      <c r="B8" s="68" t="s">
        <v>20</v>
      </c>
      <c r="C8" s="69">
        <v>4706</v>
      </c>
      <c r="D8" s="69">
        <v>4868</v>
      </c>
      <c r="E8" s="69">
        <v>3335</v>
      </c>
      <c r="F8" s="69">
        <v>3278</v>
      </c>
      <c r="G8" s="69">
        <v>3236.0704999999998</v>
      </c>
      <c r="H8" s="69">
        <v>3042.0264999999999</v>
      </c>
      <c r="I8" s="69">
        <v>2934.7187999999996</v>
      </c>
      <c r="J8" s="69">
        <f>2813934.68/1000</f>
        <v>2813.9346800000003</v>
      </c>
      <c r="K8" s="69">
        <f>4739809.3/1000</f>
        <v>4739.8092999999999</v>
      </c>
      <c r="L8" s="70">
        <v>5302.904199999999</v>
      </c>
      <c r="M8" s="70">
        <v>5594.3082000000004</v>
      </c>
      <c r="N8" s="72">
        <v>7460.2563620967694</v>
      </c>
      <c r="O8" s="72">
        <v>6836.3235769032199</v>
      </c>
      <c r="R8" s="72"/>
    </row>
    <row r="9" spans="2:18" s="52" customFormat="1" ht="18.95" customHeight="1">
      <c r="B9" s="68" t="s">
        <v>21</v>
      </c>
      <c r="C9" s="69">
        <v>4146</v>
      </c>
      <c r="D9" s="69">
        <v>4146</v>
      </c>
      <c r="E9" s="69">
        <v>4830</v>
      </c>
      <c r="F9" s="69">
        <v>5299</v>
      </c>
      <c r="G9" s="69">
        <v>5628.3026999999993</v>
      </c>
      <c r="H9" s="69">
        <v>5756</v>
      </c>
      <c r="I9" s="69">
        <v>7687.3477581346797</v>
      </c>
      <c r="J9" s="69">
        <f>4832885.59/1000+(4160156/1000)</f>
        <v>8993.0415900000007</v>
      </c>
      <c r="K9" s="69">
        <f>5706458.4/1000</f>
        <v>5706.4584000000004</v>
      </c>
      <c r="L9" s="70">
        <v>10707.687099999999</v>
      </c>
      <c r="M9" s="70">
        <v>9625.4990599999965</v>
      </c>
      <c r="N9" s="72">
        <v>9557.8126248655899</v>
      </c>
      <c r="O9" s="72">
        <v>9745.54567513441</v>
      </c>
      <c r="R9" s="72"/>
    </row>
    <row r="10" spans="2:18" s="52" customFormat="1" ht="18.95" customHeight="1">
      <c r="B10" s="68" t="s">
        <v>22</v>
      </c>
      <c r="C10" s="69">
        <v>5115</v>
      </c>
      <c r="D10" s="69">
        <v>5077</v>
      </c>
      <c r="E10" s="69">
        <v>4192</v>
      </c>
      <c r="F10" s="69">
        <v>4925</v>
      </c>
      <c r="G10" s="69">
        <v>5360.6769000000004</v>
      </c>
      <c r="H10" s="69">
        <v>5440.8689999999997</v>
      </c>
      <c r="I10" s="69">
        <v>6723.6135999999997</v>
      </c>
      <c r="J10" s="69">
        <f>5483138.17/1000</f>
        <v>5483.1381700000002</v>
      </c>
      <c r="K10" s="69">
        <f>6883572.1/1000</f>
        <v>6883.5720999999994</v>
      </c>
      <c r="L10" s="70">
        <v>6948.8726000000015</v>
      </c>
      <c r="M10" s="70">
        <v>6531.2255999999998</v>
      </c>
      <c r="N10" s="72">
        <v>6808.6424276881698</v>
      </c>
      <c r="O10" s="72">
        <v>6287.7002993118294</v>
      </c>
      <c r="R10" s="72"/>
    </row>
    <row r="11" spans="2:18" s="52" customFormat="1" ht="18.95" customHeight="1">
      <c r="B11" s="68" t="s">
        <v>23</v>
      </c>
      <c r="C11" s="69">
        <v>2798</v>
      </c>
      <c r="D11" s="69">
        <v>2573</v>
      </c>
      <c r="E11" s="69">
        <v>2462</v>
      </c>
      <c r="F11" s="69">
        <v>2093</v>
      </c>
      <c r="G11" s="69">
        <v>2257.1030000000001</v>
      </c>
      <c r="H11" s="69">
        <v>2319.5562999999997</v>
      </c>
      <c r="I11" s="69">
        <v>2441.681</v>
      </c>
      <c r="J11" s="69">
        <f>2298331.8/1000</f>
        <v>2298.3317999999999</v>
      </c>
      <c r="K11" s="69">
        <f>2208891.2/1000</f>
        <v>2208.8912</v>
      </c>
      <c r="L11" s="70">
        <v>2386.7105999999999</v>
      </c>
      <c r="M11" s="70">
        <v>2280.8367000000007</v>
      </c>
      <c r="N11" s="72">
        <v>2394.9682875000003</v>
      </c>
      <c r="O11" s="72">
        <v>2382.0842595000004</v>
      </c>
      <c r="R11" s="72"/>
    </row>
    <row r="12" spans="2:18" s="52" customFormat="1" ht="18.95" customHeight="1">
      <c r="B12" s="68" t="s">
        <v>62</v>
      </c>
      <c r="C12" s="69">
        <f t="shared" ref="C12:J12" ca="1" si="0">-C12</f>
        <v>0</v>
      </c>
      <c r="D12" s="69">
        <f t="shared" ca="1" si="0"/>
        <v>0</v>
      </c>
      <c r="E12" s="69">
        <f t="shared" ca="1" si="0"/>
        <v>0</v>
      </c>
      <c r="F12" s="69">
        <f t="shared" ca="1" si="0"/>
        <v>0</v>
      </c>
      <c r="G12" s="69">
        <f t="shared" ca="1" si="0"/>
        <v>0</v>
      </c>
      <c r="H12" s="69">
        <f t="shared" ca="1" si="0"/>
        <v>0</v>
      </c>
      <c r="I12" s="69">
        <f t="shared" ca="1" si="0"/>
        <v>0</v>
      </c>
      <c r="J12" s="69">
        <f t="shared" ca="1" si="0"/>
        <v>0</v>
      </c>
      <c r="K12" s="73">
        <f>936148/1000</f>
        <v>936.14800000000002</v>
      </c>
      <c r="L12" s="70">
        <v>2270.6979999999999</v>
      </c>
      <c r="M12" s="70">
        <v>2869.165</v>
      </c>
      <c r="N12" s="72">
        <v>2740.2809999999999</v>
      </c>
      <c r="O12" s="72">
        <v>3513.5889999999999</v>
      </c>
      <c r="R12" s="72"/>
    </row>
    <row r="13" spans="2:18" s="52" customFormat="1" ht="21" customHeight="1">
      <c r="B13" s="74" t="s">
        <v>24</v>
      </c>
      <c r="C13" s="75">
        <f t="shared" ref="C13:O13" ca="1" si="1">SUM(C5:C12)</f>
        <v>153987.53529029447</v>
      </c>
      <c r="D13" s="75">
        <f t="shared" ca="1" si="1"/>
        <v>153987.53529029447</v>
      </c>
      <c r="E13" s="75">
        <f t="shared" ca="1" si="1"/>
        <v>153987.53529029447</v>
      </c>
      <c r="F13" s="75">
        <f t="shared" ca="1" si="1"/>
        <v>153987.53529029447</v>
      </c>
      <c r="G13" s="75">
        <f t="shared" ca="1" si="1"/>
        <v>153987.53529029447</v>
      </c>
      <c r="H13" s="75">
        <f t="shared" ca="1" si="1"/>
        <v>153987.53529029447</v>
      </c>
      <c r="I13" s="75">
        <f t="shared" ca="1" si="1"/>
        <v>153987.53529029447</v>
      </c>
      <c r="J13" s="75">
        <f t="shared" ca="1" si="1"/>
        <v>153987.53529029447</v>
      </c>
      <c r="K13" s="75">
        <f t="shared" si="1"/>
        <v>134276.08843</v>
      </c>
      <c r="L13" s="75">
        <f t="shared" si="1"/>
        <v>138377.7225</v>
      </c>
      <c r="M13" s="75">
        <f t="shared" si="1"/>
        <v>138423.53676000002</v>
      </c>
      <c r="N13" s="75">
        <f t="shared" si="1"/>
        <v>151745.08936437441</v>
      </c>
      <c r="O13" s="75">
        <f t="shared" si="1"/>
        <v>156816.57981091677</v>
      </c>
      <c r="R13" s="72"/>
    </row>
    <row r="14" spans="2:18" ht="5.0999999999999996" customHeight="1">
      <c r="B14" s="68"/>
      <c r="C14" s="76"/>
      <c r="D14" s="76"/>
      <c r="E14" s="76"/>
      <c r="F14" s="76"/>
      <c r="G14" s="76"/>
      <c r="H14" s="76"/>
      <c r="I14" s="76"/>
    </row>
    <row r="15" spans="2:18" ht="15" customHeight="1">
      <c r="B15" s="52" t="s">
        <v>63</v>
      </c>
    </row>
    <row r="16" spans="2:18" ht="18.75" customHeight="1">
      <c r="B16" s="53" t="s">
        <v>64</v>
      </c>
    </row>
    <row r="17" spans="2:9" ht="18.75" customHeight="1">
      <c r="B17" s="53" t="s">
        <v>52</v>
      </c>
    </row>
    <row r="20" spans="2:9" ht="18.75" customHeight="1">
      <c r="G20" s="82"/>
    </row>
    <row r="21" spans="2:9" ht="18.75" customHeight="1">
      <c r="I21" s="83"/>
    </row>
    <row r="22" spans="2:9" ht="18.75" customHeight="1">
      <c r="I22" s="83"/>
    </row>
    <row r="23" spans="2:9" ht="18.75" customHeight="1">
      <c r="I23" s="83"/>
    </row>
    <row r="24" spans="2:9" ht="18.75" customHeight="1">
      <c r="I24" s="83"/>
    </row>
    <row r="25" spans="2:9" ht="18.75" customHeight="1">
      <c r="I25" s="83"/>
    </row>
    <row r="26" spans="2:9" ht="18.75" customHeight="1">
      <c r="I26" s="84"/>
    </row>
  </sheetData>
  <pageMargins left="0.7" right="0.7" top="0.75" bottom="0.75" header="0.3" footer="0.3"/>
  <pageSetup orientation="landscape" r:id="rId1"/>
  <ignoredErrors>
    <ignoredError sqref="L13:M13 N13:O13" formulaRange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Contents</vt:lpstr>
      <vt:lpstr>E1</vt:lpstr>
      <vt:lpstr>E2</vt:lpstr>
      <vt:lpstr>E3</vt:lpstr>
      <vt:lpstr>E4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Tausulu Vaai-Reupena</dc:creator>
  <cp:lastModifiedBy>Mose Topeto</cp:lastModifiedBy>
  <dcterms:created xsi:type="dcterms:W3CDTF">2019-09-11T23:53:44Z</dcterms:created>
  <dcterms:modified xsi:type="dcterms:W3CDTF">2021-09-07T23:23:29Z</dcterms:modified>
</cp:coreProperties>
</file>